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0" yWindow="60" windowWidth="8535" windowHeight="7140" activeTab="2"/>
  </bookViews>
  <sheets>
    <sheet name="09-11 Summary" sheetId="1" r:id="rId1"/>
    <sheet name="07-09 Summary" sheetId="2" r:id="rId2"/>
    <sheet name="Biennium Comparison -Totals" sheetId="3" r:id="rId3"/>
    <sheet name="Sort " sheetId="4" r:id="rId4"/>
    <sheet name="Adams" sheetId="5" r:id="rId5"/>
    <sheet name="Asotin" sheetId="6" r:id="rId6"/>
    <sheet name="Benton" sheetId="7" r:id="rId7"/>
    <sheet name="Central Klickitat" sheetId="8" r:id="rId8"/>
    <sheet name="East Klickitat" sheetId="9" r:id="rId9"/>
    <sheet name="Cascadia" sheetId="10" r:id="rId10"/>
    <sheet name="Clallam" sheetId="11" r:id="rId11"/>
    <sheet name="Clark" sheetId="12" r:id="rId12"/>
    <sheet name="Columbia" sheetId="13" r:id="rId13"/>
    <sheet name="Cowlitz" sheetId="14" r:id="rId14"/>
    <sheet name="Ferry" sheetId="15" r:id="rId15"/>
    <sheet name="Foster Creek" sheetId="16" r:id="rId16"/>
    <sheet name="Franklin" sheetId="17" r:id="rId17"/>
    <sheet name="Grays Harbor" sheetId="18" r:id="rId18"/>
    <sheet name="Grant" sheetId="19" r:id="rId19"/>
    <sheet name="Jefferson" sheetId="20" r:id="rId20"/>
    <sheet name="King" sheetId="21" r:id="rId21"/>
    <sheet name="Kitsap" sheetId="22" r:id="rId22"/>
    <sheet name="Kittitas" sheetId="23" r:id="rId23"/>
    <sheet name="Lewis" sheetId="24" r:id="rId24"/>
    <sheet name="Lincoln" sheetId="25" r:id="rId25"/>
    <sheet name="Mason" sheetId="26" r:id="rId26"/>
    <sheet name="Moses Lake" sheetId="27" r:id="rId27"/>
    <sheet name="North Yakima" sheetId="28" r:id="rId28"/>
    <sheet name="Okanogan" sheetId="29" r:id="rId29"/>
    <sheet name="Pacific" sheetId="30" r:id="rId30"/>
    <sheet name="Palouse" sheetId="31" r:id="rId31"/>
    <sheet name="Palouse-Rock Lake" sheetId="32" r:id="rId32"/>
    <sheet name="Pend Oreille" sheetId="33" r:id="rId33"/>
    <sheet name="Pierce" sheetId="34" r:id="rId34"/>
    <sheet name="Pine Creek" sheetId="35" r:id="rId35"/>
    <sheet name="Pomeroy" sheetId="36" r:id="rId36"/>
    <sheet name="San Juan" sheetId="37" r:id="rId37"/>
    <sheet name="Skagit" sheetId="38" r:id="rId38"/>
    <sheet name="Snohomish" sheetId="39" r:id="rId39"/>
    <sheet name="South Douglas" sheetId="40" r:id="rId40"/>
    <sheet name="South Yakima" sheetId="41" r:id="rId41"/>
    <sheet name="Spokane" sheetId="42" r:id="rId42"/>
    <sheet name="Stevens" sheetId="43" r:id="rId43"/>
    <sheet name="Thurston" sheetId="44" r:id="rId44"/>
    <sheet name="Underwood" sheetId="45" r:id="rId45"/>
    <sheet name="Wahkiakum" sheetId="46" r:id="rId46"/>
    <sheet name="Walla Walla" sheetId="47" r:id="rId47"/>
    <sheet name="Warden" sheetId="48" r:id="rId48"/>
    <sheet name="Whatcom" sheetId="49" r:id="rId49"/>
    <sheet name="Whidbey Island" sheetId="50" r:id="rId50"/>
    <sheet name="Whitman" sheetId="51" r:id="rId51"/>
  </sheets>
  <definedNames>
    <definedName name="_xlnm.Print_Area" localSheetId="2">'Biennium Comparison -Totals'!$A$1:$H$52</definedName>
  </definedNames>
  <calcPr fullCalcOnLoad="1"/>
</workbook>
</file>

<file path=xl/sharedStrings.xml><?xml version="1.0" encoding="utf-8"?>
<sst xmlns="http://schemas.openxmlformats.org/spreadsheetml/2006/main" count="1305" uniqueCount="565">
  <si>
    <t>Budget Item</t>
  </si>
  <si>
    <t>Totals x 1.03 (for WSCC administration)</t>
  </si>
  <si>
    <t>Totals</t>
  </si>
  <si>
    <t>Adams</t>
  </si>
  <si>
    <t>Asotin</t>
  </si>
  <si>
    <t>Benton</t>
  </si>
  <si>
    <t>C Klickitat</t>
  </si>
  <si>
    <t>E Klickitat</t>
  </si>
  <si>
    <t>Clallam</t>
  </si>
  <si>
    <t>Clark</t>
  </si>
  <si>
    <t>Columbia</t>
  </si>
  <si>
    <t>Cowlitz</t>
  </si>
  <si>
    <t>Ferry</t>
  </si>
  <si>
    <t>Foster Creek</t>
  </si>
  <si>
    <t>Franklin</t>
  </si>
  <si>
    <t>Grays Harbor</t>
  </si>
  <si>
    <t>Grant</t>
  </si>
  <si>
    <t>Jefferson</t>
  </si>
  <si>
    <t>King</t>
  </si>
  <si>
    <t>Kitsap</t>
  </si>
  <si>
    <t>Kittitas</t>
  </si>
  <si>
    <t>Lewis</t>
  </si>
  <si>
    <t>Lincoln</t>
  </si>
  <si>
    <t>Mason</t>
  </si>
  <si>
    <t>Moses Lake</t>
  </si>
  <si>
    <t>North Yakima</t>
  </si>
  <si>
    <t>Okanogan</t>
  </si>
  <si>
    <t>Pacific</t>
  </si>
  <si>
    <t>Palouse</t>
  </si>
  <si>
    <t>Palouse-Rock Lake</t>
  </si>
  <si>
    <t xml:space="preserve">Pend Oreille </t>
  </si>
  <si>
    <t>Pierce</t>
  </si>
  <si>
    <t>Pine Creek</t>
  </si>
  <si>
    <t>Pomeroy</t>
  </si>
  <si>
    <t>San Jusn</t>
  </si>
  <si>
    <t>Skagit</t>
  </si>
  <si>
    <t>Snohomish</t>
  </si>
  <si>
    <t>South Douglas</t>
  </si>
  <si>
    <t>South Yakima</t>
  </si>
  <si>
    <t>Spokane</t>
  </si>
  <si>
    <t>Stevens</t>
  </si>
  <si>
    <t>Thurston</t>
  </si>
  <si>
    <t>Underwood</t>
  </si>
  <si>
    <t>Wahkiakum</t>
  </si>
  <si>
    <t>Walla Walla</t>
  </si>
  <si>
    <t>Warden</t>
  </si>
  <si>
    <t>Whatcom</t>
  </si>
  <si>
    <t>Whidbey Island</t>
  </si>
  <si>
    <t>Whitman</t>
  </si>
  <si>
    <t>Dairy Planning &amp; Technical Assistance (TA)</t>
  </si>
  <si>
    <t>n/a</t>
  </si>
  <si>
    <t>Dairy Cost Share</t>
  </si>
  <si>
    <t xml:space="preserve">Livestock Planning &amp; TA </t>
  </si>
  <si>
    <t>Livestock Cost Share</t>
  </si>
  <si>
    <t>Water Quality Project Implementation</t>
  </si>
  <si>
    <t>Included below</t>
  </si>
  <si>
    <t>Small Acreage -Planning &amp; TA</t>
  </si>
  <si>
    <t>Small Acreage – Cost Share</t>
  </si>
  <si>
    <t>Low Impact Development Education &amp; TA</t>
  </si>
  <si>
    <t>Low Impact Development Project Assistance</t>
  </si>
  <si>
    <t>Puget Sound Work Plan Implementation</t>
  </si>
  <si>
    <t>N/A</t>
  </si>
  <si>
    <t xml:space="preserve">Forestry - TA </t>
  </si>
  <si>
    <t>-0-</t>
  </si>
  <si>
    <t>Forestry - CS</t>
  </si>
  <si>
    <t>?</t>
  </si>
  <si>
    <t>CREP - TA</t>
  </si>
  <si>
    <t>CREP - Cost share</t>
  </si>
  <si>
    <t>Data base</t>
  </si>
  <si>
    <t>CREP New</t>
  </si>
  <si>
    <t>Technical Service Provider Match - non-engineering</t>
  </si>
  <si>
    <t>Technical Service Provider Match - engineering</t>
  </si>
  <si>
    <t>Cultural Resources</t>
  </si>
  <si>
    <t>Unknown</t>
  </si>
  <si>
    <t>Irrigation Efficiencies</t>
  </si>
  <si>
    <t>Countywide Multi Species Habitat Conservation Plan Implementation Match</t>
  </si>
  <si>
    <t>Basic Funding</t>
  </si>
  <si>
    <t>Professional Engineer</t>
  </si>
  <si>
    <t>Overhead</t>
  </si>
  <si>
    <t xml:space="preserve">Total of Adds </t>
  </si>
  <si>
    <t>WATER QUALITY - LIVESTOCK</t>
  </si>
  <si>
    <t>Commercial Livestock TA &amp; Program</t>
  </si>
  <si>
    <t>Commercial Livestock Cost Share</t>
  </si>
  <si>
    <t>Non-commercial Livestock TA &amp; Program</t>
  </si>
  <si>
    <t>Non-commercial Cost Share</t>
  </si>
  <si>
    <t>CONSERVATION PLANNING &amp; IMPLEMENTATION</t>
  </si>
  <si>
    <t>Program &amp; Technical Assistance</t>
  </si>
  <si>
    <t>Financial Assistance / Cost Share</t>
  </si>
  <si>
    <t xml:space="preserve">STORM WATER &amp; LOW IMPACT DEVELOPMENT </t>
  </si>
  <si>
    <t>CREP - RESTORATION &amp; PROTECTION</t>
  </si>
  <si>
    <t>FORESTRY</t>
  </si>
  <si>
    <t>CONSERVATION EDUCATION</t>
  </si>
  <si>
    <t>IRRIGATION EFFICIENCIES</t>
  </si>
  <si>
    <t>Technical Assistance - Application</t>
  </si>
  <si>
    <t>Technical Assistance - Conveyance</t>
  </si>
  <si>
    <t>Financial Assistance / Cost Share - Application</t>
  </si>
  <si>
    <t>Financial Assistance / Cost Share - Conveyance</t>
  </si>
  <si>
    <t>FARMLAND PRESERVATION</t>
  </si>
  <si>
    <t>Technical Assistance - Local Government &amp; Land Owners</t>
  </si>
  <si>
    <t>Financial Assistance - Local Farmland Preservation Projects</t>
  </si>
  <si>
    <r>
      <t xml:space="preserve">OTHER </t>
    </r>
    <r>
      <rPr>
        <sz val="10"/>
        <rFont val="Arial"/>
        <family val="2"/>
      </rPr>
      <t>(if not included in above categories)</t>
    </r>
  </si>
  <si>
    <t>Engineering</t>
  </si>
  <si>
    <t>Technical Service Provider (TSP)</t>
  </si>
  <si>
    <t>Wildlife Habitat - Technical Assistance</t>
  </si>
  <si>
    <t>Wildlife Habitat - Financial Assistance / Cost Share</t>
  </si>
  <si>
    <t>Salmon Recovery &amp; Habitat - Technical Assistance</t>
  </si>
  <si>
    <t>Salmon Recovery &amp; Habitat - Financial Assistance / Cost Share</t>
  </si>
  <si>
    <t>Flood Recovery - Technical Assistance</t>
  </si>
  <si>
    <t>Flood Recovery - Financial Assistance / Cost Share</t>
  </si>
  <si>
    <t>Air Quality - Technical Assistance</t>
  </si>
  <si>
    <t>Air Quality - Financial Assistance / Cost Share</t>
  </si>
  <si>
    <t>Irrigation Water Conservation (outside critical basins) - TA</t>
  </si>
  <si>
    <t>Irrigation Water Conservation (outside critical basins) - Cost Share</t>
  </si>
  <si>
    <t>Other Natural Resource Need</t>
  </si>
  <si>
    <t xml:space="preserve">District &amp; Program Information </t>
  </si>
  <si>
    <t>1. District name:</t>
  </si>
  <si>
    <t>2. District Budget Request contact information - name, telephone &amp; email address</t>
  </si>
  <si>
    <t>Gary De Vore  509-659-1553   adamcd@ritzcom.net</t>
  </si>
  <si>
    <t xml:space="preserve">3. Date the District Budget Request was approved by the District Board: </t>
  </si>
  <si>
    <t>4. Description of technical capacity to perform the work detailed in this District Budget Request - Biennium 09-11:</t>
  </si>
  <si>
    <t>De Vore CPESC certification &amp; Klemmer Construction with NRCS job approval authority for erosion control structures</t>
  </si>
  <si>
    <t>5. Description of any foreseen changes in the technical capacity to perform work, i.e. increased technical capacity or diminished technical capacity - technical certification of district employees, etc:</t>
  </si>
  <si>
    <t>Additional training workshops will increase technical capacity</t>
  </si>
  <si>
    <t>6. Description of new programs being proposed by the district in the District Budget Request - Biennium 09-11, and describe the needs for the program beyond the 09-11 biennium:</t>
  </si>
  <si>
    <t>Expansion of existing capabilities with increased emphasis on other 3 WRIA's as CRP contracts expire with anticipated farm bill changes</t>
  </si>
  <si>
    <t>7. Description of the partnerships utilized to leverage the WSCC state funding requested through agreements for funding, work force, or other:</t>
  </si>
  <si>
    <t xml:space="preserve">Centennial Clean Water-Ducks Unlimited-Dept of Fish &amp; Wildlife-BBRC&amp;D and WSU cooperative support &amp; PCEI Americorp all either support existing projects or have supported past projects-in addition the Washington Conservation Corp with Department of Ecology support has provided additional support labor to implement numerous BMP's with district guidance and the NWYC from Eugene, Or. began providing labor assistance in April of 2008. </t>
  </si>
  <si>
    <t>8. Describe how the Biennium 09-11 District Budget Request connects  to the District's 5-Year Plan:  If it does not connect describe why.  Plans have been prepared for most all proactices currently proposed and have been a part of the past decades implementaiotn support.</t>
  </si>
  <si>
    <t xml:space="preserve">The 5 year plan targets all 4 WRIA's with erosion protection and clean water objectives to imporove and enhance priority areas throughout the district's areas of responsibilities.  The proposed budget target's those BMP's that local producers have acknowledgted a readiness to initiate BMP's should funding become available. </t>
  </si>
  <si>
    <t>9. Description of the connections of the Biennium 09-11 budget requests to existing plans such as WRIA, TMDL DIP, Puget Sound, GWMA Salmon Recovery, Shellfish Recovery, other plan(s)</t>
  </si>
  <si>
    <t xml:space="preserve">Currently Cow Creek and the Palouse River have TMDL support which has been developed over the past two years with Ecology to initiate BMP's that support the environmental concerns, any future funding will be in alignment to support current environmental concerns.  </t>
  </si>
  <si>
    <t>10. Description how the district will measure conservation success in the Biennium 09-11</t>
  </si>
  <si>
    <t xml:space="preserve">One goal to provide 100% total livestock exclusionary fencing for streams &amp; rivers has been approaching an 80%  participation rate -We anticipate approaching close to maximum participation within two more years.  </t>
  </si>
  <si>
    <t>District</t>
  </si>
  <si>
    <t>Cascadia</t>
  </si>
  <si>
    <t>Totals 09-11 Biennium</t>
  </si>
  <si>
    <t>Totals 07-09 Biennium</t>
  </si>
  <si>
    <t>Variance</t>
  </si>
  <si>
    <t>Asotin County Conservation District</t>
  </si>
  <si>
    <t>Megan Stewart, 509-758-8012, meganaccd@cableone.net</t>
  </si>
  <si>
    <t xml:space="preserve">ACCD has one full time technician who is a certified conservation planner on staff to address livestock projects, CREP and other riparian and upland projects.  We have a small acreage coordinator and two staff members will be receiving training for forestry practices in the summer of 2008 from DNR. We also have a strong relationship with NRCS staff work on projects that will be included in District grants.  </t>
  </si>
  <si>
    <t xml:space="preserve">The ACCD board is currently reviewing staff workload and job descriptions to determine if there is a need to hire another employee and in which area. The SE Area is in the process of hiring a new engineer who will also be available to work on District projects. </t>
  </si>
  <si>
    <t>ACCD has never had cost-share assistance available to landowners to address wildlife or forestry issues in the past. We are requesting funding for wildlife projects because we have had several landowners want to implement wildlife project but the District has not been able to fund the projects unless we could tie them back to another resource concern.  We are requesting funding to address issues on forestland.  Asotin County approved the CWPP in November 2007 and we have applied for a National Fire Plan grant for fuel reduction projects focusing around homesites.  We would like to be able to address additional issues such as forest health on larger forest properties too.  The District has started the development of a land stewardship document which will assist landowners in proper land managment, however we currently do not have any funds for printing the document once it is completed and are requesting funds to complete and print the document.  We would also like to create other educational materials that can be distributed to landowners including small acreage brochures.</t>
  </si>
  <si>
    <t>ACCD currently receives funding from BPA, DOE and SRFB for project implementation that can be partnered with WSCC funding to address resource concerns on a ridge top to ridge top approach.  The District has an MOU with Skagit CD to create home assessment plans which will be utilized when providing cost-share for forestry projects.  We also provide matching cost-share from the District grants for projects funded through other agencies programs such as EQIP and WHIP.</t>
  </si>
  <si>
    <t>8. Describe how the Biennium 09-11 District Budget Request connects  to the District's 5-Year Plan:  If it does not connect describe why.</t>
  </si>
  <si>
    <t xml:space="preserve">Items listed in the District's budget request are identified in the District's 5-Year Plan.  In 2006, the District identified water quality, soil erosion &amp; quality, range &amp; pasture, riparian, suburban &amp; urban, weed control, forest health and air quality priorities as well as goals for each of those areas.  Wildlife was not  specifically identified in the 5-Year Plan, however, several goals in the other priority areas provide secondary benefits for wildlife.  </t>
  </si>
  <si>
    <t xml:space="preserve">Projects that are identified in the budget request are priority projects in the Asotin Subbasin Plan, WRIA 35 Watershed Plan, Snake River Salmon Recovery Plan and Asotin County Community Wildfire Protection Plan.  </t>
  </si>
  <si>
    <t>The District measures overall conservation success by our ability to put sound conservation projects on the ground in an efficfient manner.</t>
  </si>
  <si>
    <t xml:space="preserve">Additional Information: </t>
  </si>
  <si>
    <t xml:space="preserve">The ACCD calculated the budget request using a composite rate of $50 per hour.  This rate includes items needed for implementation of grants that was not included in the budget request such as travel, equipment, goods &amp; services and office space.  </t>
  </si>
  <si>
    <t xml:space="preserve">We provided total needs for each task that fits the District's programs but did not split it out to the detail of each outcome.  The attachment will provide a summary of which anticipated outcomes will plan on completing for each task in each grant category.  </t>
  </si>
  <si>
    <t>Benton Conservation District</t>
  </si>
  <si>
    <t>Mark Nielson, 509.366.1678, mark-nielson@wa.nacdnet.org</t>
  </si>
  <si>
    <t xml:space="preserve">All the technical assistance identified can be completed with existing staff except for engineering and cultural resource investigations. </t>
  </si>
  <si>
    <t>Engineering needs could be accomplished with a cluster engineer or contracted.  Cultural resource investigations will be contracted.</t>
  </si>
  <si>
    <t>None foreseen.</t>
  </si>
  <si>
    <t>Non-commercial livestock would be a new program for the district with additional needs past the 09-11 biennium.  The other programs identified would expand the districts activities in these areas.</t>
  </si>
  <si>
    <t>The County passed an assessment for the district in 2007 for a five year period.  Additional grant funding is currently in place and the district will continue to seek grant funding from other sources.</t>
  </si>
  <si>
    <t>All the programs identified are consistent with the district's 5 year plan.</t>
  </si>
  <si>
    <t>This request is consistent with the district's 5 year plan and both of the approved watershed plans for the WRIA's in the county.</t>
  </si>
  <si>
    <t>Success will be measured by the number of BMP's implemented, number of plans written, and amount of cost-share dollars allocated.</t>
  </si>
  <si>
    <t>Cascadia Conservation District</t>
  </si>
  <si>
    <t>Peggy Entzel, 509-664-0266, peggy.entzel@wa.nacdnet.net</t>
  </si>
  <si>
    <t>Cascadia CD employs a District Administrator, Administrative Assistant, Office Assistant, Program Manager, Project Coordinator, an Archaeologist and five Natural Resource Specialists.  An Americorps Individual Placement is pending for a technician.  In addition, agreements are in place with contractors assist with accounting, cultural resources investigations, water rights research, engineering, legal review and other services as needed.  Training is needed for specific NRCS certifications.  Additional staff would be needed to implement the entire budget; however, the capacity exists now to begin work as soon as funding is made available.</t>
  </si>
  <si>
    <t>One Natural Resource Specialist is scheduled to deploy to Iraq in Summer 2008.  A recent hire is in training for his workload.  Additional capacity is anticipated upon his return to work.  A recently awarded Capacity Building Grant will also provide training opportunities during FY 09, which should increase technical capacity for existing staff.</t>
  </si>
  <si>
    <t>Expanded farm plan implementation, forestry including FireWise Communities and timber stand management, and targeted information &amp; education campaigns are new for our District.  Due to the significant forest fuels and recent initiation of Community Wildfire Protection Planning, work is anticipated well beyond the 09-11 biennium.  Additionally, there is significant potential over the long term for technical assistance and BMP implementation with small farm/livestock operators as well as septic system repair and best practices for homeowners in areas with water quality exceedences.  Outreach will be a significant contributor to the success of these programs.</t>
  </si>
  <si>
    <r>
      <t xml:space="preserve">Cascadia Conservation District's current budget includes grants, contracts for services, interlocal agreements and partnership activities in excess of </t>
    </r>
    <r>
      <rPr>
        <sz val="12"/>
        <rFont val="Calibri"/>
        <family val="2"/>
      </rPr>
      <t>$1.6 million annually</t>
    </r>
    <r>
      <rPr>
        <sz val="12"/>
        <rFont val="Calibri"/>
        <family val="2"/>
      </rPr>
      <t xml:space="preserve">.  The funding sources and project partners include federal, state and local agencies as well as nonprofit entities, private businesses and local citizens.  </t>
    </r>
  </si>
  <si>
    <t>Nearly every element of this budget request fulfills a specific aspect of the Cascadia CD's 5-Year Plan.  The budget request was developed with the District's priorities and goals in mind.</t>
  </si>
  <si>
    <t>Cascadia CD's Long Range and Annual Plans are closely tied to the Entiat WRIA 46 Watershed Plan, and the Wenatchee WRIA 45 Watershed Plan and its companion Water Quality Implementation Plan, developed under the Wenatchee Watershed Total Maximum Daily Load project.  The District continues to serve as Lead Agency for the Entiat Planning Unit and as coordinator for the Wenatchee Water Quality Technical Subcommittee.  In addition, the District has coordinated the development of individual Community Wildfire Protection Plans and the overall Chelan County Fire Plan on behalf of the Chelan County Commissioners.</t>
  </si>
  <si>
    <t xml:space="preserve">Initiation of work with new cooperators, completion of milestones, documentation of BMP and management implementation, photo point monitoring, and response to marketing and outreach efforts are all potential tools to evaluate conservation success.  The measurement and reporting methods will vary with the goal.  </t>
  </si>
  <si>
    <t>Central Klickitat Conservation District</t>
  </si>
  <si>
    <t xml:space="preserve">Jim Hill, Manager, klickcon@gorge.net;   Margaret Doyle, Financial Assistant, cdoffice@gorge.net;   (509) 773-5823  Ext 5 </t>
  </si>
  <si>
    <t>enter date approved</t>
  </si>
  <si>
    <t>enter description of technical positions, certifications, etc.:  Monitor technician, Engineer in Training, Firewise Technician, Range Conservationist.</t>
  </si>
  <si>
    <t>We will need to begin to pay rent to NRCS for the building we are housed in</t>
  </si>
  <si>
    <t>enter description of new programs and needs proposed in this district budget request:  Firewise Technician; Range Conservationist</t>
  </si>
  <si>
    <t>Northwest Service Academy (Firewise assistant); Department of Ecology for Centennial Clean Water/319 grant funds; National Fish and Wildlife Foundation grants; TSP with NRCS for Range Conservationist</t>
  </si>
  <si>
    <t>District's Natural Resource Priorities and Goals, Information and Education Priorities and Goals, District Operations needs and goals</t>
  </si>
  <si>
    <t>Our goal is to improve, conserve and wisely use natural resources by providing technical assistance, by sharing in the cost of natural resource</t>
  </si>
  <si>
    <t xml:space="preserve"> improvements, and providing BMP’s to help prevent or solve regulatory actions.  It funds our education and outreach to move toward our </t>
  </si>
  <si>
    <t>ultimate goal in our 5 year plan.  Our District Operations goal is to have adequate staff to meet our other goals.  This budget will help us toward</t>
  </si>
  <si>
    <t>that goal.</t>
  </si>
  <si>
    <t>CKCD works closely with Klickitat County Natural Resources Dept on WRIA 30 Management Plan.  We cooperate with our funding to supply grant match for each other, coordinate funding to maximize funding leverage.  The DIP for the TMDL on the Little Klickitat River is a high priority for funding requests to Ecology.</t>
  </si>
  <si>
    <t>enter description of what success measures the district will use in the next biennium</t>
  </si>
  <si>
    <t>We judge success by the number of TA requests we have, the amount of stream rehabilitations we do, the number of livestock cost shares and miles of exclusion fencing we do.  Also, how we measure up with our other grants is important to us.  Education and outreach by the number of newsletters we produce, radio spots, interviews, newspaper articles, etc.</t>
  </si>
  <si>
    <t>Eastern Klickitat Conservation District</t>
  </si>
  <si>
    <t>enter description of technical positions, certifications, etc.:  Monitor technician, Firewise Technician, Range Conservationist.</t>
  </si>
  <si>
    <t>enter description of foreseen changes in technical capacity that would effect the district budget request</t>
  </si>
  <si>
    <t>This budget will enable EKCD to move toward all the goals and priorities outlined in the 5 year plan, including Natural Resources, Education</t>
  </si>
  <si>
    <t>and outreach, and District Operations.  It helps fund additional staff that will help facilitate our progress.</t>
  </si>
  <si>
    <t xml:space="preserve">EKCD works closely with Klickitat County Natural Resources Dept on WRIA 31 Management Plan.  We cooperate with our funding to supply grant match for each other, coordinate funding to maximize funding leverage.  </t>
  </si>
  <si>
    <t>Clallam Conservation District</t>
  </si>
  <si>
    <t>Joe Holtrop, 360-452-1912x103, joe.holtrop@wa.nacdnet.net</t>
  </si>
  <si>
    <t>*5/13/2008</t>
  </si>
  <si>
    <t>Three Conservation Planners - one with Erosion &amp; Sediment Control certification, two with several years of conservation planning experience; District Manager with Conservation Planning certification and several years of technical experience; Administrative Assistant with several years of bookkeeping experience.</t>
  </si>
  <si>
    <t xml:space="preserve">enter description of new programs and needs proposed in this district budget request </t>
  </si>
  <si>
    <t>enter description of programs and funding from other than WSCC state funding to demonstrate the leverage of the request</t>
  </si>
  <si>
    <t>enter description of the connection of this budget request to the District's current 5-Year Plan</t>
  </si>
  <si>
    <t>enter description of the connections of this budget request to existing plans to demonstrate use of WSCC state funding for implementing existing plans by your district</t>
  </si>
  <si>
    <t>Clark Conservation District</t>
  </si>
  <si>
    <t>Denise Smee, 360.883.1987 x 110 dsmee@clarkcd.org</t>
  </si>
  <si>
    <t xml:space="preserve">Clark CD has a USDA NRCS Certified Resource Planner on staff for conservation planning and BMP implementation and a Resource Technician trained in GIS for inventories and mapping, and also to assist in educational workshops. </t>
  </si>
  <si>
    <t>No changes, other than to have assessment approved for 2009 collection, leading to an increase in activities for 2010</t>
  </si>
  <si>
    <t>Clark CD is proposing a partnership with Clark County to develop and implement a Farmland Preservation program in the 09-11 biennium. The County has received a grant from the Office of Farmland Preservation to initiate a local program. The District is proposing an inventory of working lands in the county, mainly forestlands and agricultural lands. These are currently mapped in the County database under land use tax designations, however, we found the County designations are not accurate. We will implement an inventory based on the actual current use of the land, which will provide a better map for future projects and conservation activities. We are proposing to develop a Stormwater Runoff and Low Impact Development program for this biennium.  Clark County has the 4th largest city in population and is one of the fastest growing counties in Washington State; our resources are feeling the pressure. Clark County is currently updating their NPDES Phase 1 Municipal Stormwater Permit, which will increase stormwater management activities for landowners.We will develop a program with this biennium funding and implement the program through future assessment funds.</t>
  </si>
  <si>
    <t>Clark County Public Works and Clark Public Utilities (CPU) conducts water quality monitoring, CPU provides site preparation, plants, planting, and maintenance to projects, WA Dept of Ecology provides funding for farm planning, implementation, and educational activities, Recreation and Conservation Office provides funding for fish passage blockage replacements, USDA NRCS assists the District with technical assistance and USDA programs, WSU Extension partners for educational workshops and activities.</t>
  </si>
  <si>
    <t>This budget request implements activities directly related to the long term resource goals listed in Clark CD's 5 year plan.</t>
  </si>
  <si>
    <t xml:space="preserve">A TMDL and DIP have been established on three creeks in the county, focusing on fecal coliform bacteria, turbidity, and temperature. Two more TMDLs are currently underway on other creeks included on the Water Cleanup Plan list for FY 2006, focusing on fecal coliform and temperature.  Many creeks and streams within the 16 watersheds are included on the 303(d) List of Impaired Water Bodies. Through the DIPs, the local planning process, and activities in this proposal CCD have addressed and/or implemented the EPA Section 319 nine key funding criteria for the Salmon Creek and Gibbons Creek watersheds.This project also administers programs included in Department of Ecology’s Washington’s Water Quality Management Plan to Control Nonpoint Sources of Pollution, Volume 1- Water Quality Summaries for Watersheds in Washington State, August 2004. Clark County is in the Lower Columbia Evolutionarily Significant Unit (ESU) and is within the Salmon-Washougal and Lewis River Watershed Management Plans for WRIAs 27-28. Stream basins provide spawning grounds for five salmon or trout species listed as either endangered or threatened under the Federal Endangered Species Act (ESA). Searun cutthroat trout and river lamprey are also within the basins and are listed as a species of concern. The Limiting Factors Analysis for WRIA 27 and for WRIA 28, noted limiting factors throughout the basin including: stream structure, riparian habitat, water quality (especially temperature), low flows, and flood plain disconnection. The “Solutions” in the Statewide Strategy to Recover Salmon identifies conservation district activity in the development and implementation of comprehensive programs constructed around either individual farms or agriculture commodities. It also cites the agriculture strategy is based on three major elements or “cornerstones”- the implementation of the CREP program, implementation of farm plans, and comprehensive programs for a specific agricultural commodity or sector. The activities in this proposal will address the impact animal agriculture has to aquatic life and water quality. Project tasks of riparian site preparation, re-vegetation and landowner education will lower the potential for fecal coliform, sediment, and other livestock pollutants from entering the stream by reducing runoff and livestock access. Additionally, the projects will improve fish habitat and water quality by decreasing temperature, improving turbidity, and proving for long term woody debris in the system. CCD is partnering with local agencies, such as Clark County Public Works and Clark Public Utilities, to meet the goals of this proposal. This proposed work compliments and builds upon current district and other agency activities in basins across the county. The already established partnerships provide a high degree of certainty of success for this project. 
</t>
  </si>
  <si>
    <t>CCD and partners are committed to monitoring and/or maintaining the projects within this program for long-term results. The landowners, partners, and CCD will monitor or maintain the projects for at least period of 10 years. Our proposal also generates greater understanding for landowners of the issues surrounding water quality and habitat; changing public perception and attitude by increasing their awareness of the connection between their property management and pollution. Water quality monitoring is being conducted on multiple watersheds within the county in conjunction with Clark County Public Works. Fecal coliform, nutrient concentrations and physical parameters will be measured. This monitoring is an important step in establishing long-term water quality trends. These activities provide the District with a measureable outcome for project sucess.</t>
  </si>
  <si>
    <r>
      <t xml:space="preserve">1. District name:           </t>
    </r>
    <r>
      <rPr>
        <b/>
        <sz val="12"/>
        <color indexed="12"/>
        <rFont val="Calibri"/>
        <family val="2"/>
      </rPr>
      <t xml:space="preserve"> Columbia Conservation District</t>
    </r>
  </si>
  <si>
    <t xml:space="preserve">         Terry Bruegman, District Manager</t>
  </si>
  <si>
    <t xml:space="preserve">         509-382-4773 ext. 5</t>
  </si>
  <si>
    <t xml:space="preserve">           tb-ccd@columbiainet.com</t>
  </si>
  <si>
    <r>
      <t xml:space="preserve">    </t>
    </r>
    <r>
      <rPr>
        <b/>
        <sz val="12"/>
        <color indexed="12"/>
        <rFont val="Calibri"/>
        <family val="2"/>
      </rPr>
      <t>May 28th, 2008</t>
    </r>
  </si>
  <si>
    <t xml:space="preserve">   Columbia Conservation District utilizes WSCC program technician, cluster engineer and NRCS technicians.  Contract services for cultural resource reviews as selected by cooperator from a district provided list of qualified archaeologist. </t>
  </si>
  <si>
    <t xml:space="preserve">   </t>
  </si>
  <si>
    <r>
      <t xml:space="preserve">  </t>
    </r>
    <r>
      <rPr>
        <b/>
        <sz val="12"/>
        <color indexed="12"/>
        <rFont val="Calibri"/>
        <family val="2"/>
      </rPr>
      <t xml:space="preserve"> Terry, District Manager, is working toward Certification for CNMP.</t>
    </r>
  </si>
  <si>
    <r>
      <t xml:space="preserve">   </t>
    </r>
    <r>
      <rPr>
        <b/>
        <sz val="12"/>
        <color indexed="12"/>
        <rFont val="Calibri"/>
        <family val="2"/>
      </rPr>
      <t xml:space="preserve"> Programs focus on the increased emphasis by WDOE of livestock influenced water quality issues.  Water quality and quantity issues as identified in watershed, salmon recovery, subbasin and TMDL plans.</t>
    </r>
  </si>
  <si>
    <t xml:space="preserve">  </t>
  </si>
  <si>
    <r>
      <t xml:space="preserve">   </t>
    </r>
    <r>
      <rPr>
        <b/>
        <sz val="12"/>
        <color indexed="12"/>
        <rFont val="Calibri"/>
        <family val="2"/>
      </rPr>
      <t xml:space="preserve">District actively seeks and obtains supplemental funding from SRFB, BPA, WRIA Watershed, DNR, WDOE and USFS to match with WSCC cost share and technical assistance dollars. </t>
    </r>
  </si>
  <si>
    <t xml:space="preserve">   Education request directly addresses 5-Year Plan goals for soil quantity and quality.  Livestock and irrigation requests address water quality and quantity goals.  Livestock and Fire Wise actively address the forestry and range goals.  CREP, irrigation, and livestock program requests actively address fish and wildlife goals.</t>
  </si>
  <si>
    <r>
      <t xml:space="preserve"> </t>
    </r>
    <r>
      <rPr>
        <b/>
        <sz val="12"/>
        <color indexed="12"/>
        <rFont val="Calibri"/>
        <family val="2"/>
      </rPr>
      <t xml:space="preserve"> The District's annual and long range plans were developed by the Board to address resource concerns identified within the district.  The various resource plans were developed thru their individual processes but were purposely developed building from and on each other while addressing the specific plan objectives.  These various efforts have established the inter connections that efforts and actions complement and are supportive of each other while addressing the specific plan objectives.  This approach has also assisted in the overall funding challenges that exist in that no one program is saddled with funding actions that accumulatively far exceed single funding opportunities and need.  Our 09-11 proposal estimates directly address District, WRIA Watershed and DIP, Salmon Recovery, Subbasin and TMDL plan objectives and actions in resource enhancement.</t>
    </r>
  </si>
  <si>
    <t xml:space="preserve">   Implementation of water management plans, trusting of water for instream use, # of acres installed in CREP, water quality monitoring measurements and studies, # of producers and youth reached via educational efforts, 3 of BMPs installed addressing resource concerns.</t>
  </si>
  <si>
    <t>Cowlitz Conservation District</t>
  </si>
  <si>
    <t>Darin Houpt, District Manager, 360-425-1880, ccddmgr@teamelect.com</t>
  </si>
  <si>
    <t>The district has access to three technical positions necessary to perfrom the work: the first is a forest Hydrologist/Forester with 21 years experience in natural resources management; the second is an engineering technician position with 30+years of experience with USDA SCS/NRCS working on a wide range of natural resource issues and programs; the third is a fisheries biologist.  The district also has access to a PE to assist with practices outside the realm of USDA NRCS standards and specifications</t>
  </si>
  <si>
    <t>Simply due to the nature of funding the district is always at risk of staff turnover.</t>
  </si>
  <si>
    <t>Forestry Program:  Non Comm Livestock has been historically a part of implementation funding when available</t>
  </si>
  <si>
    <t xml:space="preserve">The district has contractual agreements with IAC for GSRO, FFFPP, and Community Salmon Funds we have a strong working relationship with the Lower Columbia Fish Recovery Board to help implement the regions salmon recovery plan and WRIA 25 and 26 watershed management plan.  We enjoy the same strong working relationship with other funding entities including Department of Ecology, Lower Columbia River Estuary Partnership, and Cowlitz County  to implement water quality improvements, estuary projects, and community education projects.  We enjoy effective partnerships with a wide range of interests from a technical and permitting perspective including: DNR, WDFW, DOE, ACOE, BPA, USDA-NRCS, local government, and a number of non governmental organizations. We continue to strive to be recognized by our community as a leader in natural resource management.  </t>
  </si>
  <si>
    <t>The budget directly connects to the districts 5-year plan and attempts to provide the resources necessary to begin implementing all phases of the plan.</t>
  </si>
  <si>
    <t xml:space="preserve">District activities are closely communicated and connected with a wide range of plans and strategies developed by each of the partnering agencies described above.  The major connections include: Implementation of the Districts Long Range Plan; Implementation of the Lower Columbia Salmon Recovery and Fish and Wildlife Habitat Plan; Implementation of the Watershed Management Plan strategy for our work area, assisting with planned stream temperature TMDL's for just about every stream in our  county.  The request also has strong connections to the processes primarily coordinated resource management.  The district budget focuses on assisting landowner on a more comprehensive community watershed basis rather than the farm by farm first come first serve approach.  </t>
  </si>
  <si>
    <t xml:space="preserve">The district will continue to measure success to the limited extent our funding allows.  This translates to documentation of landowners assisted, plans generated, and practices implemented.  We have been lobbying every funding source for funds to assess effectiveness of our actions.  We may have the first opportunity to actual measure effectiveness of our actions in proposals being drafted by the district for the Mill, Abernathy, and Germany Creek watersheds.  These basins have been closely monitored through the Intensive Monitored Watershed (IMW) program for the last 5+ years.  We are working on restoration plans for these watersheds. Once implemented the IMW program will resume monitoring to determine effectiveness of our actions.  </t>
  </si>
  <si>
    <t>Ferry Conservation District</t>
  </si>
  <si>
    <t>Sherri Barcroft, 509-775-3473, sabarcroft@wadistrict.net</t>
  </si>
  <si>
    <t>water quality; riparian restoration; engineering tech. capability; farm planning; conservation planning; firewise assessment and planning; fluvial geomorphology certification</t>
  </si>
  <si>
    <t>will hire water quality specialist; utilization of AmeriCorps person for education, outreach, and technical program elements;</t>
  </si>
  <si>
    <t xml:space="preserve">The district would like to develop a forestry program that will assist landowners with the development of forest management plans. Staff will need training during this biennium, and the district will need funding to operate the program in the next biennium. </t>
  </si>
  <si>
    <t xml:space="preserve">AmeriCorps provides workers to assist with educational, outreach and technical program elements.  Job Corps provides volunteers to assist with various events and activities. NRCS provides office space and equipment and technical assistance to support district operations.  </t>
  </si>
  <si>
    <t>The District Board just completed a new strategic long range plan in April. This plan was used to develop the Annual Work Plan for FY 2009 and will be used to develop next year's annual plan as well. District staff used these two plans to create the budget request.</t>
  </si>
  <si>
    <t>Currently, there are no local plans that the requested funding will assist with.</t>
  </si>
  <si>
    <t>District board and staff will review the long range plans and annual work plans to determine if goals were met. The goals include measurable conservation practices, as well as less tangible harder to measure goals. However, the district team will compare the numbers of landowners worked with, how many practices are applied, and how many people receive information or education to past numbers to determine if we are meeting or exceeding past accomplishments. The expectation is for the district to continually meet or increase the services we offer.</t>
  </si>
  <si>
    <t>Foster Creek Conservation District</t>
  </si>
  <si>
    <t>Kay Fisher, Financial Manager, 509-745-8362 ext. 3, kay-fisher@fostercreek.net</t>
  </si>
  <si>
    <t>May 7th, 2008</t>
  </si>
  <si>
    <t>Two NRCS Level 1 Farm Planners, One Licensed Professional Mechanical Engineer</t>
  </si>
  <si>
    <t>Add one NRCS Level 1 Farm Planner, GIS training for three staff</t>
  </si>
  <si>
    <t>Implementation of the Douglas County Multi Species Habitat Plan.  This will require funding for staff to create cooperator resourse management plans, conduct farm level and landscape level monitoring and support the implementation committee</t>
  </si>
  <si>
    <t>The district currently receives funding from multiple local, state, federal agencies and private funding.  We currently receive Federal USFWS ESA Section 6 funding for HCP planning efforts, WDOE funds for watershed plan implementation and monitoring, National Fish and Wildlife Foundation, WDOE Coastal Protection Account and SRFB funds for watershed projects, Dougals County funding for biological weed controls, Salmon Lead Entity funding from WDFW, South Douglas Conservation District funds to co-sponsor our quarterly newsletter, Verle Kaiser, Central Washington Grain Growers, and Douglas County Crop Protection Association funds for education and outreach.</t>
  </si>
  <si>
    <t>All projects on our 5-year plan are long-term and ongoing projects.  Implementation of the Dougals County MSHCP, watershed plan, and biological controls programs will continue over the 5-year plan and beyond.  Our educational and outreach programs including annual meetings, quarterly newsletter, website, distric fairs, annual event, envirothon and high school student voluteers program are integral parts or our long-range plan.</t>
  </si>
  <si>
    <t>Forty resource management plans to support the Douglas County Multi Species Habitat Conservation Plan will be created in the 09-11 biennium.  These plans will support habitat projects in the WRIA 44&amp;50 Watershed Plan, the Upper Columbia Salmon Recovery Plan, the Columbia Basin Pygmy Rabbit Recovery Plan, and the Upper Middle Mainstem Subbasin Plan.</t>
  </si>
  <si>
    <t>By the quantity of conservation plans written and implemented in the district as well as the number of cooperators involved in district cost share, educational, and outreach programs</t>
  </si>
  <si>
    <t>Please note that our request for funds under Conservation Planning and Implementation are for the Douglas County Multi Species Habitat Conservation Plan.  This fund request should be moved to Other - Wildlife Habitat if it is not possible to fund under the CP&amp;I tab.</t>
  </si>
  <si>
    <t>Franklin Conservation District</t>
  </si>
  <si>
    <t>Mark Nielson, 509.545.8546 x 3, mark-nielson@wa.nacdnet.org</t>
  </si>
  <si>
    <t>None forseen.</t>
  </si>
  <si>
    <t xml:space="preserve">Non-commercial livestock would be a new program for the District.  Establishment of this program would create needs past the 09-11 biennium. The other programs identified would expand the districts activities in these areas.  </t>
  </si>
  <si>
    <t>The Franklin Conservation District continues to receive an Assessment from Franklin County.  In addition, the District partners with the Columbia Basin Groundwater Management Area and we also have been very successful in partnering with other organization like the Washington Wheat Commission to fund our education programs accross Eastern Washington.</t>
  </si>
  <si>
    <t>All of the programs identified are consistent with the District's Five Year Plan.</t>
  </si>
  <si>
    <t>9. Description of the connections of the Biennium 09-11 budget requests to existing plans such as WRIA, TMDL DIP, Puget Sound, GWMA, Salmon Recovery, Shellfish Recovery, other plan(s)</t>
  </si>
  <si>
    <t>The budget request will assist the District in implementaiton of our Five Year Plan.  It also reflects the goals and objectives outlined in the Ground Water Management Area Plan.</t>
  </si>
  <si>
    <t>Success will be measured by the number of BMP's implemented, number of plans written, amount of cost-share allocated, and the number of adults and students educated.</t>
  </si>
  <si>
    <t>Grant Conservation District</t>
  </si>
  <si>
    <t>Grant Conservation District, 509-488-2802, lyle-stoltman@wa.nacdnet.org, Lyle Stoltman</t>
  </si>
  <si>
    <t>449 E Cedar, Othello, WA  99344</t>
  </si>
  <si>
    <t>3. Date the District Budget Request was approved by the District Board: 5/13/08</t>
  </si>
  <si>
    <t xml:space="preserve"> </t>
  </si>
  <si>
    <t>Nutrient Management Tech, Irrigation Water Management Tech, Engineer, Cultural Resource Tech</t>
  </si>
  <si>
    <t>Nutrient Management Tech, Irrigation Water Management Tech, Cultural Resources Tech, Engineer</t>
  </si>
  <si>
    <t>Irrigation Water Management Conversion from Rill, IWM Mobile Lab Tech, Nutrient Management</t>
  </si>
  <si>
    <t>Bonneville Power Administration/Grant County Public Utility District, Ground Water Management Area, Natural Resources Conservation Services</t>
  </si>
  <si>
    <t>GCD 5 year plan addresses IWM conversions, mobile lab tech, Water on Wheels Tech, Small Farms Inventory, Nutrient Management</t>
  </si>
  <si>
    <t>Ground Water Management Area, Moses Lake TMDL efforts, Big Bend Local Working Group, Local Irrigation Districts/US Bureau water efforts</t>
  </si>
  <si>
    <t xml:space="preserve">Acres converted, KwH saved, acre feet water saved, farm plans written, cost share implemented, open house field days number of people educated, number of best management practices </t>
  </si>
  <si>
    <t>Terry Nielsen, 360 249 5980 ext. 102, graysharborcd@wa.nacdnet.org</t>
  </si>
  <si>
    <t>Certified basic planner</t>
  </si>
  <si>
    <t>Will contract with other Districts or hire outside contractors to meet needs</t>
  </si>
  <si>
    <t>We hope to expand the services we provide to include our forestry landowners.  To do so, we need to find other funding sources.  We hope to use WSCC funding to hire a grant writer.</t>
  </si>
  <si>
    <t>None at this time although we do try to augment Federal EQIP funded projects to bring the total to the cooperator to the allowed 75% from all sources.</t>
  </si>
  <si>
    <t>The 5-Year Plan states GHCD will complete a fish passage/culvert survey and that GHCD will complete installation of practices on identified high priority areas.  We hope to eliminate pesticide contamination of surface water from application (cranberry producers).  We plan to to have a LNMP for 50% of the non-dairy livestock producers.</t>
  </si>
  <si>
    <t>GHCD will continue to provide technical assistance for nutrient and pesticide management and will also provide cost share funds to implement practices shown to meet these requirements.</t>
  </si>
  <si>
    <t>This is a tougher one to answer.  We continue to provide soil sampling and analysis to the dairy producers to prove proper applications.  We provide soil sampling for the livestock producers to prove proper applications.  Water monitoring on the Grayland Ditch continues to show improvement in water quality and the possibility of removal from the 303(d) listing has come up.  Other agencies conducting water testing provide us with the information garnered from the testing.</t>
  </si>
  <si>
    <t xml:space="preserve">1. District name:  </t>
  </si>
  <si>
    <t>Al Latham, 360-385-4105  al@jeffersoncd.org</t>
  </si>
  <si>
    <t>3 fte Resource Technicians w/ 0.5 - 1fte administrative.  No Certifications.  Able to plan and implement BMP, salmon recovery projects and educational programs.</t>
  </si>
  <si>
    <t>Potential additional employees.</t>
  </si>
  <si>
    <t>Partnerships with Jefferson Co., 2 RFEG's, WSU Extension, NRCS, Jefferson Land Trust.  WSCC funds used to do planning and grant preparation for SRFB, Pioneers in Conservation, CCWF and other grants for project implementation.</t>
  </si>
  <si>
    <t>Implements most components of 5 year plan.</t>
  </si>
  <si>
    <t>Budget request provides funding to directly implement components of the WRIA 16/17 plans, Puget Sound Partnership goals, Salmon recovery and shellfish protection plans.</t>
  </si>
  <si>
    <t>BMP's and salmon recovery projects implemented.  People attending educational programs.</t>
  </si>
  <si>
    <t>King Conservation District</t>
  </si>
  <si>
    <t>enter name, telephone &amp; email address of the contact person for any questions</t>
  </si>
  <si>
    <t>enter description of technical positions, certifications, etc.</t>
  </si>
  <si>
    <t xml:space="preserve">Kitsap </t>
  </si>
  <si>
    <t>Joy Garitone, 360-337-71717 Extension 13  joys-garitone@wa.nacdnet.org</t>
  </si>
  <si>
    <t>4 FTE Planners, .5 FTE Enviro Education/Admin, 1 FTE Financial, 1 FTE Administration</t>
  </si>
  <si>
    <t>None for this period</t>
  </si>
  <si>
    <t>Farmland preservation outreach and education efforts; contributions to acquisition</t>
  </si>
  <si>
    <t>Kitsap County Surface and Stormwater Management Program funding; City of Bainbridge Island; WSDNR; Centennial Clean Water Fund;</t>
  </si>
  <si>
    <t>It is planned according to the 5 year and annual plans</t>
  </si>
  <si>
    <t>Potential contracts and partnerships with WRIA 15/West Sound Watershed and Puget Sound funding. Preapplications have been pursued for Family Forest Fish Passage Program (WSDNR) for fish blockage issues in central Kitsap for $75,000.</t>
  </si>
  <si>
    <t>Scopes of work, perfomance indicators, public opinion, survey, and KCD Board evaluation of annual plans/reports</t>
  </si>
  <si>
    <r>
      <t xml:space="preserve">Percentage </t>
    </r>
    <r>
      <rPr>
        <sz val="10"/>
        <rFont val="Arial"/>
        <family val="2"/>
      </rPr>
      <t>(Variance / 07-09 Request)</t>
    </r>
  </si>
  <si>
    <t>Kittitas County Conservation District</t>
  </si>
  <si>
    <t>Anna Lael, 509 925-8585 ext. 4, a-lael@wa.nacdnet.org</t>
  </si>
  <si>
    <t>KCCD has seven staff members- two resource technicians (IEGP and YTAHP), a project manager (Manastash), a cluster engineer, a GIS specialist, a financial manager and a district manager. Technically, the staff is capable of completing projects and implementing the programs detailed in this budget request.  Much of the budget request is extensions of the work currently being completed (i.e. IEGP, engineering, livestock, implementation).  There are additional programs that are heavy in the GIS work and program development, both of which can be completed by an experienced GIS Specialist and District Manager.</t>
  </si>
  <si>
    <t>KCCD staff is beginning to work on "firewise" and community fire planning efforts in Kittitas County.  Additional staff training may be necessary.  Two KCCD staff members will also be certified conservation planners by the beginning of the next biennium.  The engineer will have his PE stamp by the next biennium.</t>
  </si>
  <si>
    <t>New programs being proposed by the District include forestry, stormwater and farmland preservation.  A forestry program would be specifically targeted at the urban/wildland interface and reducing fire dangers.  We are currently working with NRCS and trying to work with DNR to expand our forestry work.  Stormwater is an issue that we are currently beginning to tackle with the City of Cle Elum.  We have a Clean Water Fund Grant that involves inventorying and assessing stormwater structures and sources for Cle Elum.  It will also provide training for Suzanne Wade (our GIS Specialist) and purchase stormwater modeling software.  Our experience with that project can lend itself to working on rural stormwater issues- which are a concern (e.g. irrigation district concerns about stormwater from developments above their canals).  Farmland preservation (conservation easements, etc) is something we have been discussing with various landowners and with County Commissioners and other officials.  There are potential projects in our County that need to be developed.</t>
  </si>
  <si>
    <t>The KCCD is matching WSCC funding with a number of sources.  IEGP is matched with Yakima Tributary Access &amp; Habitat Program funds (from BPA, SRFB, Ecology, etc.) in order to provide complementary project components (e.g. fish screen, fish habitat improvment, incentive to trust 100% of saved water, etc.).   This budget proposal contains no request for salmon recovery and habitat funding (under "other" tab) because we have an extensive and well funded program to address salmon recovery (particularly fish screens and fish habitat).  The Implementation Funds are matched directly Special Assessment funds (for small acreage projects, education, etc.) and Kittitas County Road Department funding (for PAM cost share).  Forestry will be matched with DNR activities and hopefully funding to enhance firewise practice implementation.  Many of the projects (IEGP especially) are matched with NRCS EQIP funding in our County.  Our educational activities are coordinated with other resources agencies- the series of 7 small acreage management workshops each fall are completed in partnership with WSU Extension and NRCS.  Our newsletter features information about other programs and projects that are of interest to local landowners.</t>
  </si>
  <si>
    <t>This budget request is consistent with our current 5-year plan.   Our natural resource priorities and goals include improving water use efficiency, meeting TMDL goals, providing fish screens/passage, addressing land-use fragmentation, improving soil condition and improving range and forest health.  Specifically our plan includes strategies to promote sustainable small acreage management, for voluntary options for maintaining an agriculture base, and irrigation efficiencies program for all water users, in addition to priority actions that include development of a program to assist non-industrial, private forest land owners with forest issues (e.g. firewise, forest health) and establishing a small acreage technical and financial assistance program that specifically includes small livestock operations and targets landowners who may not be eligible for other programs.</t>
  </si>
  <si>
    <t>This budget request addresses a number of existing plans.  The IEGP, livestock, PAM Cost Share and other small acreage landowner projects are directly part of the Upper Yakima River Suspended Sediment and Organochlorine Pesticide TMDL DIP and the Wilson Creek Sub-basin Bacteria TMDL DIP. The Yakima Subbasin Salmon Recovery Plan and the Yakima Steelhead Recovery Plan both include actions such as improving in-stream flow,  water quality, and riparian habitat all of which are related to IEGP, livestock, Small Acreage Landowner Cost Share, PAM Cost Share (Implementation funds), CREP.  Kittitas County is beginning to work on a county-wide community fire plan that would facilitate continued implementation of firewise type activities.</t>
  </si>
  <si>
    <t>Success will be measured by the number and impact of BMPs implemented (e.g. irrigation system upgrades-acre-feet and cfs entered into Trust Water Rights program, acres of forest land treated with firewise practices, tons of soil saved by applying Polyacrylamide, etc.) and by the number of contacts made through educational materials (e.g. newsletters, public meetings, new landowner packets, etc.).</t>
  </si>
  <si>
    <t>Lewis County Conservation District</t>
  </si>
  <si>
    <t>Bob Amrine  (360)748-0083  x115   bob.amrine@wa.usda.gov</t>
  </si>
  <si>
    <t>Bob Amrine - District Manager - Bob has been working at the District for nearly 13 years.  He has been the District Manager for over 8 years.  He will continue to utilize his management and natural resource work experience in the next biennium.           Cheryl Ames - Administrative Assistant - Cheryl has been working with the District for nearly 23 years.  She has had 5 straight Washington State audits with no findings.  Cheryl will continue to complete District vouchers and keep budgets up  date. Nikki Wilson -  GIS Specialist -CREP Coordinator - Nikki has the abitlity to create map for all grant requriements.  She is a certified level 3 farm planner and has level 4 job approval for all CREP practices.  Kelly Verd - Special Projects Coordinator - Kelly is also a level 3 certified planner.  Kelly has training and experience in completing culvert an habitat assessments utilizing the Washington State SHEAR methodology.  Jim White - Jim is a certified level 4 planner and will continue to develop conservation plans.</t>
  </si>
  <si>
    <t>Kelly is continuing to work with NRCS to become a certified CNMP planner</t>
  </si>
  <si>
    <t>The District is proposing to start a continuing educational program to work with students and adults on the importance of natural resources restoration and protection.  The District is also pursuing the opportunity to work with the City of Centralia on strom water issues.</t>
  </si>
  <si>
    <t>We will be submitting a Department of Ecology Centennial Clean Water Fund grant to complete restoration work, water quality monitoing, and provide limited educational opportunities.  The City of Centralia has offered funding to assist in strorm water issues including educational opportunities.</t>
  </si>
  <si>
    <t>Our 5 year plan indicates water quality and salmon recovery as our top two priorities.  Ultimately the work with the City of Centralia and educatinal oppoortunities will lead to improvign water quality.</t>
  </si>
  <si>
    <t>The District is sited in the Chehalis River TMDL DIP as an important partner for assisting private landowners in resoting and improving water qualtiy.</t>
  </si>
  <si>
    <t>The District will measure its success by the number of plans developed and approved, the number of BMPs implemented as documented in the conservation plans (including structural and management practices) and the number of educational opportunities including the number of attendees at the events.  Our CREP TA totals include the work we will be doing in Thurston and Grays Harbor Districts.</t>
  </si>
  <si>
    <t>Lincoln County Conservation District</t>
  </si>
  <si>
    <t>David Lundgren, (509) 725-4181 ext 116, dlundgren@wadistrict.net</t>
  </si>
  <si>
    <t xml:space="preserve">Our staff of four have all been with the district for consists all WA state professional social scienctist, </t>
  </si>
  <si>
    <t>None at this time</t>
  </si>
  <si>
    <t>NRCS, WDF&amp;W, DOE, private landowners</t>
  </si>
  <si>
    <t>Water quality, livestock issues, education are all components in our 5 year plan</t>
  </si>
  <si>
    <t>WRIA 43 is in Phase IV, WRIA 53 is in Phase I, Crab Creek TMDL is expected to start in July 2008, GWMA is completing geo mapping of Lincoln County and pursuing passive rehydration in Lincoln County.</t>
  </si>
  <si>
    <t>On the ground conservartion practices, water quality monitoring results, and photo documentation</t>
  </si>
  <si>
    <t>John Bolender, 360-427-9436, ext 21</t>
  </si>
  <si>
    <t>BOS meeting May 22, 2008</t>
  </si>
  <si>
    <t>District has a complimentary mix of degreed staff with extensive years of experience in natural resource conservation, planning, implementation, habitat restoration and engineering. Current District staff includes:  5 Natural Resource Technicians/Planners, 1 Professional Engineer, 2 Engineering Technicians, 1 Education &amp; Outreach Specialist, 1 Accountant and the District Manager.</t>
  </si>
  <si>
    <t>The District has identified a substantial need for technical assistance to small, non-commerical, forest land owners.  Over the past two years the District has received dozens of request for assistance that have been referred to DNR.  Unfortunately, DNR does has not had the capacity to respond effectively to these requests, leaving the landowners without sufficient technical support.  This has been detrimental to the community resource and has been identified as a high priority for the District to resond to.  The District anticipates hiring a staff person with sufficient background and expertise in forestry to respond to this need.</t>
  </si>
  <si>
    <t>The District is proposing to add several new programs.  Each of these programs have been identified as priority needs for District landowners, but sufficient funds have not been available to respond to these requests.  The new program development encompasses forestry and farmland preservation.  In addition, the proposed budget provides funding to continue existing programs currently funded through other resources, such as DOE, with funding that will expire in 2009.  The proposed budget would allow for the continuation of these vital programs into the next biennium.</t>
  </si>
  <si>
    <t>The District currently partners with many private and government entities to carry out our mission.  These partners include, but are not limited to:  WCC, DOE, SRFB, WDFW, USF&amp;WS, SPSSEG, LHCSEG,  Puget Sound Partnership, Puget Sound Salmon Center, SPSSEG, WA State Realtor Assn., Green Diamond Resource Company, Taylor Shellfish, Skokomish and Squaxin Tribes, WSU Extension, Kitsap County, Mason County, Port of Shelton, City of Shelton, NRCS, FSA, and others.</t>
  </si>
  <si>
    <t>Each of the budget categories responds to priority areas within the District's Long Range Plan.  The budget proposal provides for sufficient predictable funding to carry on the programs and activities currently provided by the District.  In addition, the new programs proposed in this budget request are those identified as high priority in the Long Range Plan, but do not have funding to implement.</t>
  </si>
  <si>
    <t>All for the programs included in this budget request are designed to respond to the current planning efforts underway in the District.  Those include, but are not limited to:  Totten/Eld TMDL DIP, WRIA 16 Plan, HCDOP, SSDOP, Hood Canal Action Area, SS Action Area, SS Habitat Recovery Plan and each of the shellfish recovery plans currently underway.</t>
  </si>
  <si>
    <t>The District will measure the effectiveness of conservation efforts in a variety of ways including, but not limited to:  The number of landowners assisted, the number of conservation plans written, the number of BMP's implemented, the number of acres affected, the quality of habitat protected, the number of participants in in education and outreach activities and the number of contacts recorded.</t>
  </si>
  <si>
    <t>Moses Lake Conservation District</t>
  </si>
  <si>
    <t>Dale Pomeroy, 509-349-7539 office/509-750-8776 cell, wardecodistrict@qwestoffice.net</t>
  </si>
  <si>
    <t>May 20th, 2008</t>
  </si>
  <si>
    <t>The Moses Lake Conservation District (MLCD) currently provides three (3) employees, through an MOA with Warden Conservation District (WCD), for the work load in the District. Dale Pomeroy who brings to the staff a working knowledge of irrigation and farming practices, as well as a vast knowldege of District Procedures. Mishele Loera was employed by a large Dairy for many years and has been attending trainings, taking online courses and working towards becoming a Certified Planner. Gretchen Fitzgerald is a Wildlife Habitat Specialist with 30 years of work experience and education. The MLCD will also continue to work closely with the Certified Nutrient Management Specialist employed by the Grant Conservation District (GCD) to supply the Cooperators with Technical Assistance.</t>
  </si>
  <si>
    <t xml:space="preserve">The only forseen change is the Livestock Planner Certification of Mishele Loera, which is being worked toward. </t>
  </si>
  <si>
    <t xml:space="preserve">The MLCD budget request fully entails the programming of the District; which is to preserve, protect and enhance the soil, water and wildlife habitat quantity and quality in our District. This is not a new program, however, this budget request is to expand the existing programs which include BMP implementation such as Polyacrylamide (PAM) application to stop soil movement (leading to cleaner waters and retention of soil quantity), Wildlife Habitat, Irrigation Water Management (including the current Cooperators utilizing this practice as well as expansion of this practice to non using Cooperators), Technology, Providing Dairys with technical assistance and guidance, and providing education to the schools, cooperators, farmers and general public. </t>
  </si>
  <si>
    <t xml:space="preserve">MLCD currently works closely with NRCS, Grant Conservation District, Warden Conservation District, WSCC, Pheasants Forever, and other entities to supply Cooperators with the most knowledgeable staff available to them for projects they are implementing. We are also working with local schools, newspapers and radio stations to educate the public. </t>
  </si>
  <si>
    <t xml:space="preserve">The District 5 year plan includes water quality protection, wind erosion, livestock, wildlife habitat and Septic Tank leakage (that is contributing towards the TMDL issues in the Moses Lake) as our natural resource concerns. Our entire request focuses on these 5 concerns. </t>
  </si>
  <si>
    <t>The District is centralized in the Columbia Basin (GWMA area). Therefore our irrigated side of the District is completely bound by laws and regulations pertaining to our run off water, soil movement from wind and water, water quality and air quality. Our entire budget request is based upon the "GWMA"  concept and in support of this project, as well as the unique needs of this region.</t>
  </si>
  <si>
    <t xml:space="preserve">The MLCD will measure success by improved wildlife population supported by wildlife habitat projects, cleaner waters due to less soil movement in irrigation water fields, improved waterway habitat (ie: fish population) due to cleaner waters, reduced wind erosion on irrigated farms, all dairy's in compliance with regulatory agencies, proactive dairys that are operating with new technologies therefore having cleaner facilities which in turn protects ground and surface waters and controls air quality as well, Farmers utlilizing new technologies to protect water quality, eliminate soil movement, and conserve our natural resources. </t>
  </si>
  <si>
    <t>enter district name</t>
  </si>
  <si>
    <t>North Yakima Conservation District    (smile john and ray it's not that bad - XOXO)</t>
  </si>
  <si>
    <t>Michael Tobin, 509-454-5736 ext 122, mike-tobin@wa.nacdnet.org</t>
  </si>
  <si>
    <t>Natural Resource Specialist (NRCS planner cert.), YTAHP Coordinator (NRCS cert.), Resource Technician (waiting for NRCS planning training), District Manager, Book keeper/adminastrative assistant</t>
  </si>
  <si>
    <t xml:space="preserve">Education Coordinator (certified teacher) added, realtor/appraiser/landtrust specialist </t>
  </si>
  <si>
    <t>Information and Education/outreach Program, Ag Preservation-Urban Inter-face Land Use Planning</t>
  </si>
  <si>
    <t>Irrigation Efficiencies-complimented with DOE Water Meter Program as part of the Yakima River Basins Adjudication/Columbia River Initiative is a great compliment for some of the larger effieciecies needs/BOR water 2025/etc…, Conservation Planning and Implementation (portions could be applicable under the Salmon Recovery budget request if that's where the funding will be)-BPA YTAHP funds for TA and C/S, multiple grants/agreements/MOA inplace to compliment this request, Forestry-current Firewise grant with Skagit that will develop program prior to funding and aDNR grant for implementation of "demonstration" of what budget request will continue (chipper/WCC crew/coordination), Engineering-BPA YTAHP funds for implementation of enginnered projects including other funding sources already in place or developed, Salmon Recovery &amp; Habitat-BPA YTAHP program/lead entity-SRFB process, etc..., Farmland Preservation-great need and interest, complimentary funding and partnerships are currently being developed prior to this budget request.</t>
  </si>
  <si>
    <t>Farmland preservation connects to NYCD's #1 resource priority and will be the focal point that implements it's goals, Conservation Planning and Implementation ties to NYCD's #2/#3/#4 resource priorities by addressing common water quality issues and salmon recovery needs within those three priorities, Irrigation Efficiencies connects to NYCD's #2 priority in both the W/Q and W/Q aspect as well as withvery specific actions and strategies, Forestry connects with NYCD's #5 resource priority by implementing the actions and strategies, Conservation Education and Volunteer Program request will implement the NYCD;s education prioriy listed in the 5 year plan, Engineering request addresses a need within NYCD's #2 and #3 priority for implementation, Salmon Recovery request matches with NYCD's #3 priority`</t>
  </si>
  <si>
    <t xml:space="preserve">Here is a partial list of the plans that are in place that pretain to the NYCD area.   I'll give them a number and then I'll list the budget requests followed by a number.   Yakima Steelhead Recovery plan - 1, Limiting Factors Anlysis - 2, Yakima River Basin Watershed Management Plan - 3, Yakima Sub-Basin Recovery Plan - 4,YTAHP Strategic Plan (BPA approoved) - 5,Yakima County Flood Control Plan(s) - 6, Yakima River Basin Water Enhancement Program - 7, Naches Watershed Temperature TMDL - 8, Yakima Area Creeks Fecal Coliform TMDL - 9, Highway 410 &amp; 12 Community Wildfire Protection Plan - 10, Irrigation District(s) CWCP's - 11.   That's enough PLANS so here's the connection to the requests.   Irrigation: 1,2,3,4,5,6,7,8,9,11.   Conservation Planning &amp; Implementation: 1,2,3,4,5,7,8,9,.   Farmland Preservation: 1,2,3,4,5,6,7,10.   Forestry:3,8,10.   Engineering: 1,2,3,4,5,6,7,11.   Salmon Recovery &amp; Habitat: 1,2,3,4,5,6,7,8,9,11.   Within each list of plan(s) connected to the request some are primary and some connect through the outcomes of the implementation of those plans (secondary benifits). </t>
  </si>
  <si>
    <t>The obvious stuff, meet NRCS standards and specifications, planned and completed projects, serve new clients that have previously not been served.</t>
  </si>
  <si>
    <t>1. District name:  Pacific Conservation District</t>
  </si>
  <si>
    <t>Mike Johnson, Manager, (360) 875-9424, cell (360) 942-7974, email paccon@willapabay.org</t>
  </si>
  <si>
    <t>3. Date the District Budget Request was approved by the District Board: 5/23/08</t>
  </si>
  <si>
    <t xml:space="preserve">The PCD has 2 resource technicians, 1 District Manager, 1 administrator and a newly hired GIS/ crewleader position.  </t>
  </si>
  <si>
    <t>I do not see any unforeseen changes within the next bienium.  Our current staff, other than the new hire has been here at least 7 years.  We will be looking to slightly expand in terms of a planner.</t>
  </si>
  <si>
    <t>Originally I had proposed two new elements to this budget request ; (1) Forestry TA and Cost share (2) Low impact development.  The low impact development is currently off the table because we do not have the needed information and current need from our local government.   We are looking at a potential contract with the city of South Bend to provide GIS services in mapping their water sewer and storm water systems.</t>
  </si>
  <si>
    <t>The PCD partners with Pacific County, The Salmon Recovery Funding Board, the Family Forest and Fish Passage Program, National Fish and Wildlife Foundation, NRCS and the Departement of Ecology</t>
  </si>
  <si>
    <t>It is a direct correlation, everything we do is based off our five year plan.  We then utilize our local Strategic Plan for Salmon Recovery TMDL, DOH water quality survey data and other state and federal documents to implement our 5 year plan.</t>
  </si>
  <si>
    <t>As stated in the previos question we utilize our Strategic Plan for Salmon Recovery, TMDL and DOH data to implement our 5 year plan. We also have a strong working relationship with NRCS in the cranberry and forestry fields.  The PCD and NRCS promote each others programs to establish a more efficient and cohesive partnership for implementation.</t>
  </si>
  <si>
    <t>A large portion of our five year plan deals with issues that may take several years to fully implement.  We will analyze our suceess on a yearly basis and a five year wrap up before our next plan is completed.  There may be a few areas of overlap, water quality, salmon Recovery ect.</t>
  </si>
  <si>
    <t>Palouse Conservation District</t>
  </si>
  <si>
    <t xml:space="preserve">Suzanne Hamada, (509) 332-4101, palousecd@pullman.com </t>
  </si>
  <si>
    <t xml:space="preserve">Nancy Hoobler has been working at the District since 2000.  She has a Bachelors of Science in Range Sciences from the University of Idaho.  Nancy has completed the NRCS Comprehensive Nutrient Management Training in October, 2007.  She is on schedule to become a certified planner before the start of the FY09-11 Biennium.  She also has completed countless conservation plans for the Commission and has been responsible for working with our landowners to get over $200,000 of cost share on the ground.   She has experience with TSP work for NRCS in conducting compliance checks for CRP contracts and writing CCRP and CRP contracts.    Drew Hawley has been employed at the District since 2007.  Drew received a Bachelors of Science in Conservation Social Science from the University of Idaho.  He has training on Load Reduction Reporting and the STEPL data entry program.  Drew has attended LID training at WADE.  Suzanne Hamada has been with the District since 2003.  Suzanne received her Bachelors of Science in Biology from the University of San Francisco.  She has experience with QuickBooks and the BARS accounting system.  Suzanne has successfully administered WSCC and State grants that total over $2,092,000 during the past 5 years and has participated in all District audits- internal, WSCC, DOE and State of WA.  Suzanne has also been involved with watershed planning since 2003 and currently manages all Palouse Watershed (WRIA 34) Planning Unit activities.  All District Staff are familiar with the entire Microsoft Office Suite as well as Microsoft Access.  All staff are able to utilize the World Wide Web and can correspond via email utilizing Microsoft Outlook.   </t>
  </si>
  <si>
    <t xml:space="preserve">Nancy Hoobler anticipates receiving her certification from NRCS to be a planner by the end of 2008.  It is anticipated that District Staff will be looking for different training opportunities for LID/Stormwater education between now and the start of the 09-11 Biennium. The Board of Supervisors is currently in the process of hiring a District Manager. </t>
  </si>
  <si>
    <t xml:space="preserve"> A new Stormwater/LID Planning &amp; Implementation Program is now included as part of the District's FY09 Annual Plan of Work.  The program was developed in response to the District's 5-Year Plan (2008 to 2013) which was recently updated. The need for this program was in response to the City of Pullman's inclusion as a Phase II Stormwater City and the current TMDL being conducted on the South Fork Palouse River. The City of Pullman must develop, implement, and enforce a program to detect and eliminate illicit discharges into its municipal separate storm sewer system as part of their Eastern Washington Phase II Municipal Stormwater Permit which became effective February 16, 2007. The permit was issued by WA Dept. of Ecology and is renewable on a five year cycle. The next Permit is scheduled to be issued January 2012. The permit requires the City of Pullman to develop a Stormwater Management Program (SWMP) and implement the Program prior to the end of the current Permit cycle.  The District would like to partner with the City to implement the program and educate landowners.  The need to address stormwater issues will continue well beyond the 09-11 biennium.  In addition TMDL is currently being conducted by WA Department of Ecology on the South Fork of the Palouse River. This project addresses fecal coliform bacteria, temperature, dissolved oxygen, pH and nutrients in the South Fork Palouse River and its tributaries. Existing data indicates the South Fork Palouse River, Paradise Creek, and Missouri Flat Creek are all impaired. The Board of Supervisors would like to help address water quality issues in these impaired water bodies.  It is not anticipated that all of these parameters will meet state water quality standards by the end of the 09-11 biennium.</t>
  </si>
  <si>
    <t xml:space="preserve">In the 09-11 Biennium, the District will continue work on the North Fork Palouse River TMDL Implementation Project.  The District has received a grant from the WA Department of Ecology to identify sources of fecal coliform bacteria through water quality sampling, provide information and education of landowners through newsletter articles and workshops (provided in partnership with Whitman County Extension and the Whitman County Health Department), development and implementation of conservation farm plans (which includes implementation of livestock BMPS).  The total cost of this project is $333,000 which are Federal Clean Water Act Section 319 funds.  The District anticipates applying for a matching grant for work on the South Fork Palouse River once the TMDL has been completed (anticipated 2008).  Since 2005 the District has sponsored a full-time AmeriCorps member.  The majority of the actual cost of the member is paid for by federal &amp; private sources ($18,944).  Our AmeriCorps member works primarily on riparian restoration activities and community outreach and education.  The District also has a contract with WA Department of Ecology to continue as the lead entity for WRIA 34 Palouse Watershed Planning.  At the start of FY09, the Planning Unit will be involved in Year 2 of Implementation.  As lead entity, the District will be responsible for administering $100,000 in funds during the second and third years of planning.  Funding of $50,000 per year is available for years four and five. While it is up to the Planning Unit to determine how much money to dedicate to the District, we received $40K for our administration of this grant for Year 1 of planning.  The Board is committed to continue serving as the lead entity for watershed planning.  The District also employs a part time work-study student from Washington State University.  Our work-study student provides both administrative and field support for all projects.  Traditionally our students have had an educational award of $1,000 per semester.  This provides the District with $2,000 per year in labor that is paid for by the federal work-study program.        </t>
  </si>
  <si>
    <t xml:space="preserve">All activities listed in our Biennium 09-11 Budget Request connects to our 5-Year Plan.  The Board has recently updated our 5-Year Plan.  All activities were planned through the year 2013.  The Board directed staff to complete and/or update 50 conservation/livestock plans in the district, resulting in 100 new BMPs.  A goal of assisting 10 small acreage landowners with their natural resource issues was also outlined in the plan along with activities to outreach (via newsletter articles and 4 workshops) to this targeted group.  LID &amp; Stormwater BMP Implementation was a new program that the Board is interested in developing and is looking for funding to support.  The Board directed staff to develop partnerships with 2 other entities on projects that address urban stormwater runoff which benefit water quantity and quality issues and address flood control.  Development and implementation of 2 pilot projects to reclaim stormwater runoff and put to beneficial use was set as a goal.  5 community education workshops for both urban &amp; rural developments are also included in the 5-Year plan.  Continued participation in the WRIA 34- Palouse Basin Watershed Planning was identified in the plan as the District anticipates continuing to serve as the lead entity. Our involvement in this capacity is projected to continue through the year 2012.  The District plans to reach its goal of implementing 15% of the projects identified in the WRIA 34 Palouse Watershed Management Plan to increase water quantity and quality.               </t>
  </si>
  <si>
    <t xml:space="preserve">Current activities that we are requesting funding for are included in the North Fork Palouse River Fecal Coliform Total Maximum Daily Load Water Quality Implementation Plan and WRIA 35 Watershed Management Plan.   These activities include information and education program and the implementation of livestock BMPs. The funds requested to assist with the WRIA 34- Palouse Watershed Planning would supplement the amount of funding available to the Planning Unit to implement projects listed in the plan by alleviating the administrative burden on funding provided by the WA Department of Ecology.  It is at the discretion of the Planning Unit to select which projects are funded so it is difficult to list a specific action from the plan but it would be a high priority project.  Any stormwater/LID pilot project selected would be address an eligible practice/s from the South Fork Palouse River TMDL which is currently underway.    </t>
  </si>
  <si>
    <t xml:space="preserve">The District will measure conservation success by implementation of the projected goals outlined in question 8.  </t>
  </si>
  <si>
    <t>Palouse Rock Lake</t>
  </si>
  <si>
    <t>Dan Harwood 509.648.3680         palrock@stjohncable.com</t>
  </si>
  <si>
    <t>I have the capacity to write livestock fencing plans; farm implementation plans with NRCS mentoring and job approval.</t>
  </si>
  <si>
    <t>would require the assistance of additional personnel to adequately perform all the duties in a timely manner</t>
  </si>
  <si>
    <t xml:space="preserve">We will be continuing our DOE Livestock Pasture Upgrades Along Creeks and beginning the Direct Seed Outreach Education and Mentoring Grants.  This will increase the need of additional personnel.  Also at this time it is unknown if the Rock Lake Water Storage and Wildlife Enhancement grant will be received, if granted this project will further justify additional personnel.  </t>
  </si>
  <si>
    <t>The PRLCD is utilizing the USDA CRP Riparian Forest Buffer Program;the DOE Livestock Pasture Upgrade Grant; the DOE Direct Seed Outreach, Education and Mentoring Grant.  These programs allow the District to leverage funds from numerous sources.</t>
  </si>
  <si>
    <t>The Bienennium 09-11 Budget Request directly follows the PRLCD 5 year plan by continuing to stibe to have 75 % of fallow cropland acres in a direct seed system that will show a measured reduction  of soil loss.  Soil quality  measurements will have improved by 25% within the district.  Water Quality/Stream Improvement by 2011 will have 50% of the eligible acres in riparian buffer strips.  The cattle will be located in feeding areas away from the streams and river.  75% of the cooperators will be in compliance with water quality standards and 100%  of all AFO/CAFO  issues will be resolved.  Vegetative Enhancement will have successfully implemented 25% of the eligible acres in the district into a riparian program.  All of which coinsides with the 09-11 biennium budget request.</t>
  </si>
  <si>
    <t xml:space="preserve">The 09-11 budget follows WRIA 34 guidance for conservation tillage and riparian protection guidelines </t>
  </si>
  <si>
    <t>The measurables on this budget will be an increase in direct seed acres which will be measured by water quality reports on Total Suspended Solids and by surveies taken prior to and post project.  The water quality will be measured utilizing the Direct Seed Outreach, Education and Mentoring Grant.  Included in this grant is conducting such a survey prior to then post grant which will coincide with  the 09-11 biennium.  The continuation of our Livestock Pasture Upgrade also will be measured by monitoring water quality and by miles of Ripiarian protectiton enrolled into the programs.</t>
  </si>
  <si>
    <t>Pend Oreille Conservation District</t>
  </si>
  <si>
    <t>Veronica Douglas, 509-447-4217, veronica@pocd.org</t>
  </si>
  <si>
    <t>Water Resource Coordinator, Riparian Restoration Coordinator, Education Coordinator, Accountant, Master Degree in Education Psychology, Bachelors of Science in Biology, Accounting, Human Resource Management, Associated Arts &amp; Science  in Water Resources/Water Quality, HAZWHOPPER certificate, GIS certificate, First Aid/CPA cards, Riparian Resotration/Fisheries</t>
  </si>
  <si>
    <t>None at this time at the staff level, with 3 new board members with many years experience in the natural resources field and grant writing experience we are looking to expand.</t>
  </si>
  <si>
    <t>Watershed assessments with emphasis on developing base line data one watershed at a time.  Maintenance of past Riparian Restoration and exclusion fencing projects.  Pilot education program to develop a water wise community base beginning in Kindergarten through adulthood.  Become Technical Service Provider through NRCS.  Hiring archeologist to assist landowners/NRCS with Cultural Resource Management</t>
  </si>
  <si>
    <t>NRCS, DOE, RCO, CRM, CTED, Title II, WDFW, funding received from these agencies does not always cover all cost, the money received from WSCC enables us to be more flexible in the completion of vital conservation projects.</t>
  </si>
  <si>
    <t>POCD still working within 5-Year plan, but with recent high turnover we are adjusting our 5-year plan to reflect the vision of the new staff and new Board of Supervisors.</t>
  </si>
  <si>
    <t>Funding received from agencies does not always cover all cost, the money received from WSCC enables us to be more flexible in the completion of vital conservation projects.</t>
  </si>
  <si>
    <t>By monitoring landowner interest, number of educational event and participants, number of on-ground conservation projects completed, number of partnership with local agencies/landowners.</t>
  </si>
  <si>
    <t>Pine Creek Conservation District</t>
  </si>
  <si>
    <t>Raymond Brown, 509-285-5122, pinecreekcd@oakesdale.net</t>
  </si>
  <si>
    <t>20 years experience/training for conservation planning, design, installation and follow-up on BMP's and other conservation practices.  Have taken multiple training courses through the years including a two week NRCS conservation planning course.  Currently signed up for NRCS new conservation planning course to be re-certified as an "NRCS" planner.  20 years experience in administering and reporting grants and associated district financials.  Participated in several specialized GIS/GPS courses.  B.S. degree in Agricultural Economics with minors in Crops and Soils.</t>
  </si>
  <si>
    <t>Currently signed up for the next available NRCS planner re-certification course.  Attending advance GIS training in early June 2008.</t>
  </si>
  <si>
    <t>Most of the proposed programs during this next biennium are a continuation of current district programs as requested by our customers.  There will be a slight increase to ramp up our GIS/GPS program to an updated inventory of agricultural working lands with associated land operators.</t>
  </si>
  <si>
    <t>We will continue our existing partnerships with NRCS, Ecology, WSU, FSA, several departments of County government and neighboring conservation districts to accomplish our goals.  Most of these partnerships do not provide direct financial support, but offer either equipment or other voluntary support.</t>
  </si>
  <si>
    <t>All items in this next biennium proposal are containing in our current 5-Year Plan.  At our last annual planning session, the board put an extra emphasis on increasing our GIS/GPS services this next biennium.</t>
  </si>
  <si>
    <t>9. Description of the connections of the Biennium 09-11 budget requests to existing plans such as WRIA, TMDL DIP, Puget Sound, GWMA Salmon Recovery, Shellfish Recovery, other plan's)</t>
  </si>
  <si>
    <t>This budget request ties in with plans from WRIA 34 &amp; WRIA 35, the Palouse Watershed TMDL planning, the Pine Creek Conservation District's annual plan and 5-Year plan.</t>
  </si>
  <si>
    <t>We will measure success by documenting progress through grant reports, the annual report, before and after pictures where applicable, and the display of maps.</t>
  </si>
  <si>
    <t>San Juan Islands Conservation District</t>
  </si>
  <si>
    <t>Bill Hamilton, Finance Manager, 360-378-6621, w.hamilton@sanjuanislandscd.org</t>
  </si>
  <si>
    <t>Bruce Gregory, Natural Resources Planner (Farm/Forest Planning Emphasis), a NRCS Certified Farm Planner; Danna Kinsey, Natural Resources Planner (LID/Conservation Education Emphasis) with an M.A. In Landscape Architecture;  Eliza Buck, Agricultural Resources Committee (ARC) Coordinator; Tim Clark, ARC Farmland Preservation Coordinator; Bill Hamilton, Finance Manager</t>
  </si>
  <si>
    <t>No foreseen changes in technical capacity to perform work</t>
  </si>
  <si>
    <t>Two programs relatively new to the District are Stormwater/Low Impact Development and Farmland Preservation.  These programs are modestly funded by other sources of funding at present, but these programs are considered the "growth" programs in the District's future due to increasing development pressures in San Juan County.  Stormwater and Low Impact Development - involves LID demonstrations, publications, workshops, technical assistance to jurisdictions and landowners, and general Puget Sound stewardship awareness.  This program is needed long term (10 years) to assist in state and local goals of improving the health of Puget Sound.  Farmland Preservation - involves complete county farmland inventory, technical asistance to jurisdictions and local organizations, technical assistance to landowners and farmers, and identification and administration of financial assistance for several innovative conservation easement projects.   This program is needed long term (10 years) to assist in state and local goals for farmland preservation.</t>
  </si>
  <si>
    <t xml:space="preserve">The District has formed a close partnership with San Juan County through an Interlocal Agreement that provides for District support of the County's Agricultural Resources Committee (ARC) with financial assistance from the County.  The ARC's two major program priorities are farmland preservation and farmer enrichment.  Support of the ARC involves the District in a close collaborative partnership with the San Juan County Land Bank, San Juan Preservation Trust, and WSU Extension regarding farmland preservation.  The District has also been instrumental in the formation of the Stewardship Network of the San Juans (www.stewardshipsjc.org) that provides a common vehicle for collaboration among the conservation organizations in San Juan County.  The Stewardship Network recognizes "good Stewards" of our islands, and will be influential in helping to achieve a healthy ecosystem in our part of Puget Sound through conservation education - a District priority. </t>
  </si>
  <si>
    <t>The District Budget Request is a direct parallel to the District's 5-Year Plan, indeed, the Plan has emphasized these budget categories for over three years.  The top six long range planning goals - implementing conservation best management practices on a broad scale, gaining wide acceptance of conservation and stewardship as primary community values, achieving significant preservation/restoration outcomes, assuring/increasing efficiency and effectivenes of conservation projects through collaboration with other organizations, developing knowlege/data related to surface water quality in particular, and supporting and promoting preservation and expansion of sustainable agriculture - will continue to be the District's major goals in the next five-year plan.  The District needs complete support in the budget categories identified in order to achieve its long range plan for natural resource conservation in San Juan County.</t>
  </si>
  <si>
    <t>The District's Budget Request has a major connection to the plan for the restoration of Puget Sound's health envisaged by the Puget Sound Partnership.  Every budget category request - water quality/livestock, conservation planning and implementation, stormwater and low impact development, forestry, conservation education, and farmland preservation - relates to either putting best management practices for natural resource conservation on the ground or promoting a stewardship ethic that reflects the existence of an ecological conscience that in turn reflects a conviction of individual responsibility for the health of our ecosystem.  Everything the District does relates to conditions in WRIA 2, and the District is the primary intervenor in upland conditions related to the nearshore environment important for salmon recovery and shellfish.  This Budget Request is essential to the District's success in meeting its long range goals as evidenced by the District's program emphases.</t>
  </si>
  <si>
    <t xml:space="preserve">The District's success measures in the next biennium will be demonstrated by intermediate outcomes, primarily including but not limited to the number of farm/forest/certified nutrient management plans completed and implemented, number of people reached with our conservation/stewardship message, number of workshop attendees and follow-up to them regarding actions taken based on attendance, number of technical assistance requests in multiple areas and follow-up to identify actions taken, number of conservation easements projects initiated, county policy affected by District activities, and results/indications of water quality monitoring data collection. </t>
  </si>
  <si>
    <t>1. District name:  Skagit Conservation District</t>
  </si>
  <si>
    <t xml:space="preserve">Carolyn Kelly, District Manager, 360-428-4313, carolyn@skagitcd.org </t>
  </si>
  <si>
    <t>3. Date the District Budget Request was approved by the District Board: 5/20/08</t>
  </si>
  <si>
    <t>3 certified planners (one is forestry) and one working toward certified status, one certified planner with CNMP status pending, one licensed engineer</t>
  </si>
  <si>
    <t>No diminished capacity anticipated, increased funding will allow us to fill technical position vacant due to lack of funding.</t>
  </si>
  <si>
    <t>Entire program will have on-going needs beyond 09-11 biennium.  Budget request reflects funding for under-funded programs.  New programs: irrigation, forestry and cover crop cost-share, farmland preservation support</t>
  </si>
  <si>
    <t>Ecology, Skagit County, Local Cities, Dike and Drainage Districts, SRFB</t>
  </si>
  <si>
    <t>Budget request directly reflects programs and priorities addressed in five year plan.</t>
  </si>
  <si>
    <t>Proposed projects implement measures identified in 3 WAC 400-12 plans, Skagit Temperature and Fecal TMDLs,  Samish Bay Closure Response strategy,  Puget Sound Non-point Plan, Ecology Non-point Plan, Skagit Chinook Recovery Plan, Skagit County Comprehensive Plan.</t>
  </si>
  <si>
    <t>Spreadsheets enumerate products to be received for funding provided.  Meeting those contracted goals will indicate measure of success.  In addition, wq monitoring performed will quantify improvements in wq.</t>
  </si>
  <si>
    <t xml:space="preserve">1. District name: </t>
  </si>
  <si>
    <t>Snohomish Conservation District</t>
  </si>
  <si>
    <t>Bobbi Lindemulder, (425) 335-5634 ext. 109, Bobbi@snohomishcd.org</t>
  </si>
  <si>
    <t>11 staff including: Acting Manager/planner (1),Planners (3), grants admin. (1), admin. assist. (1), office assist. (1), Info Ed Coordinator (1), Engineer (1), engineer tech. (1), WQ tech (1), Habitat restoration specialist (1)</t>
  </si>
  <si>
    <t>addition of farm planner (1), Executive Director (1), LID planner (1), school education program lead (1)</t>
  </si>
  <si>
    <t>Forestry, Stormwater/LID, Nearshore habitat, Sustainable Aglands, Irrigation Efficiencies, Farmland Preservation</t>
  </si>
  <si>
    <t>Snohomish County Contract, WSDOE Centennial Clean Water Fund Grants, WSFWL, TSP</t>
  </si>
  <si>
    <t>This budget request ties directly to the District 5-year plan, which is developed by the board of supervisors to assist in the implementation of programs related to: farmland preservation, water resources, riverways and land use, forest lands, and information/education. The buget requested includes all priorities within the 5-year plan at a minimum.</t>
  </si>
  <si>
    <t>The budget request would help implement many plans including (but not limited to): DOE Total Maximum Daily Load (TMDL) plans, watershed action plans, Puget Sound Plan and Puget Sound Partnership plans, critical areas ordinances, and Salmon Recovery Plans.</t>
  </si>
  <si>
    <t>feet of fencing, acres protected, number of trees/shrubs planted, number of new plans, number of farm plans implemented, number of workshops presented, one-on-one contacts made, number of contacts that resulted in action, number of practices installed.</t>
  </si>
  <si>
    <t>South Douglas Conservation District</t>
  </si>
  <si>
    <t>Carol Cowling, 509-745-9160, Carol.Cowling@gmail.com</t>
  </si>
  <si>
    <t xml:space="preserve">Richard Zones, 509 -745-8362, Richard-Zones@wa.nacdnet.org </t>
  </si>
  <si>
    <t>Richard, currently our only employee, has training from various WCC and NRCS classes. We do hire technical assistance as needed. Carol also has been involved in various training sessions offered by WCC.</t>
  </si>
  <si>
    <t>As the district grows, we would need training and certification for new or current employees.</t>
  </si>
  <si>
    <t>Expanded cost share projects to include dryland, orchards, range and small acreage. Shrub steppe protection, conservation easement promotion.</t>
  </si>
  <si>
    <t>We currently rent out no till equipment to cooperators to cover repairs, maintenance and education. Douglas County budgets for an allotment for South Douglas each year.</t>
  </si>
  <si>
    <t>Programs listed in #6 are covered within our five year plan.</t>
  </si>
  <si>
    <t xml:space="preserve">Currently our funding and programs are limited to the WCC grants (Implementation, Livestock, CNMP) </t>
  </si>
  <si>
    <t xml:space="preserve">We would measure success by the number of cost share projects funded and completed. We can measure by acres, number of trees/shrubs planted, number of BMP implemented. </t>
  </si>
  <si>
    <t>South Yakima Conservation District</t>
  </si>
  <si>
    <t>Laurie Crowe  509-837-7911  lc-sycd@charterinternet.com       Dirk VanSlageren   509-840-9252  dirk@bentonrea.com</t>
  </si>
  <si>
    <t>We currently have two technical staff; Livestock/Dairy Nutrient Management Coordinator (in process of being CNMP certified) and a Water Quality Specialist who mainly works on Yakima River studies. Currently, all technical assistance for the WSCC grant programs is provided by the Nutrient Management Coordinator.</t>
  </si>
  <si>
    <t>We are currently in the process of hiring an Irrigation Specialist to complete the last year of a WSDOE grant. Because the grant only has one year left,  we would like to seek addtional funding to keep the Irrigation Specialist on staff due to our high workload in irrigation convertions. The "Cons Planning &amp; Implement" budget reflects this added staff. We also would like to add an addtional Dairy/Livestock Nutrient Management Planner to assist with our large dairy workload. The budget for "WQ Commercial Livestock" reflects the addition of this staff.</t>
  </si>
  <si>
    <t>We would like to implement an Integrated Pest Management Program. Due to the continuing ban on certain pesticides, landowners need to know what the alternatives are. We would be able to partner with other conservation districts and NRCS to assist them with EQIP contracts. The regulations on pesticides will only get stricter in the future and a long-term program beyond the 09-11 biennium will be needed to serve the needs of the producers.</t>
  </si>
  <si>
    <t>SYCD will continue to work with other district through Interdistrict Agreements, USDA-NRCS, WSDOE, WSDOA, EPA, and local agencies.</t>
  </si>
  <si>
    <t>Our primary goal is to promote the wise use, development, and conservation of our renewable natural resources by using available technical, financial, and educational resources to meet the needs of the local land managers. Our high priority natural resource issues are surface water quality, groundwater quality,quantity, erosion control - water and air, water quantity/water conservation, air quality, noxious weeds, and wildlife habitat. The budget requests are for our high priority resources concerns.</t>
  </si>
  <si>
    <t>SYCD ( Lower Yakima  Basin Watershed-WRIA 37) is a voluntary participant of the Yakima River Basin Watershed Management Plan approved in January of 2003. We have four waterbodies that are listed on DOE's 303 (d) impaired list. There are two TMDL's in progress: The Lower Yakima Suspended Sediment TMDL and the Granger Drain Fecal Coliform TMDL. Ecology is expanding the lower Yakima River Watershed water quality improvement project to include a large study of various toxic chemicals.</t>
  </si>
  <si>
    <t>The SYCD will submit all required "reportables" in a timely manner, inform public of project success via district newsletter, web page, or local newspaper, show "before and after" photos of projects.</t>
  </si>
  <si>
    <t>Stevens County Conservation District</t>
  </si>
  <si>
    <t>Christine Titus, 509-685-0937 Ext. 110, ctitus@co.stevens.wa.us</t>
  </si>
  <si>
    <t>We just hired a part-time, temporary Field Technician who has already shown great potential.  We anticipate we will continue using him in a part-time capacity, but would really prefer to offer him a permanent, full-time position in order to be able to complete all the projects we are planning.  The need and the work is there, provided the funding is available.</t>
  </si>
  <si>
    <t>Historically, we have not been involved in irrigation, forestry, or wildlife but recognize the potential need in our District.  We are planning some programs in these areas as you will see under the tabs for Forestry and Other.</t>
  </si>
  <si>
    <t>We have definitely leveraged Commission funding with Dept. of Ecology, WRIA, USF&amp;W, Title II and NE Wash. Foresty Coalition funds.  All of these projects have dovetailed in protecting and enhancing water quality in the District.</t>
  </si>
  <si>
    <t>The District has attempted to inventory the available natural resources in Stevens County, assess their problems, and establish reasonable priorities and actions for the years ahead.  This program reflects a coordinated effort of groups, agencies, and interested individuals within the District.  Protecting our quality natural resource base, maintaining or improving the quality of life, and enhancing the natural environment are goals that were developed.  In order to be able to accomplish these goals, continued funding is necessary for us to be able to carry out our endeavors.  New programs will be developed in areas that historically we have not done much, but are included in our long range plan.</t>
  </si>
  <si>
    <t>We currently work with WRIA 59 on a Stream Gauge Project for instream flow analysis that will continue through June 30, 2009; Family Forest Fish Passage Program continues in the District this year and will continue for several more years; Fuels Reduction and Firewise Communities USA are other programs we are currently working on and will continue to work on in coming years.</t>
  </si>
  <si>
    <t>We will measure our success by the number of completed projects implemented with BMP's; the number of landowners we will have reached, educated, and helped; the number of workshops we will have conducted and the number of attendees we attracted to attend these workshops; the number of students that attend workshops, contests, and educational activities designed for students.  Agriculture and forest production are essential to the economy and the more that we can do to promote good stewardship in our District, the better off all citizens will be.</t>
  </si>
  <si>
    <r>
      <rPr>
        <i/>
        <sz val="11"/>
        <rFont val="Calibri"/>
        <family val="2"/>
      </rPr>
      <t xml:space="preserve">Charlie Kessler, Water Quality Coordinator since 1991 with over 32 years of experience in natural resource management.  Hydrology/watershed experience includes teaching and research at the University of Idaho and research at the U.S. Forest Service Intermountain Experiment Station in Moscow, ID.  Small Farms Program Coordinator for King County CD and Green River Program Coordinator for King County Surface Water Management.  Charlie Has successfully written numerous Ecology grants for the District and has been heavily involved in numerous WA State Conservation Commission funded projects.  </t>
    </r>
    <r>
      <rPr>
        <b/>
        <i/>
        <sz val="11"/>
        <rFont val="Calibri"/>
        <family val="2"/>
      </rPr>
      <t>Dean Hellie</t>
    </r>
    <r>
      <rPr>
        <i/>
        <sz val="11"/>
        <rFont val="Calibri"/>
        <family val="2"/>
      </rPr>
      <t xml:space="preserve">, District Resource Technician since April 2005 has a B.S. degree from WSU in Animal Production and Agricultural Economics.  He has 15 years of experience in production agriculture as both a manager and a laborer.  In 2003, he served as fish habitat barrier technician with the Pend Oreille County Conservation District working with landowners to identify and survey fish bariers and habitat.  Dean manages the following programs for our District:  cost-share, GIS, community education, and data management.  He has gained much experience in water quality monitoring and care and maintenance of sophisticated monitoring equipment with our District. </t>
    </r>
  </si>
  <si>
    <t>Thurston Conservation District</t>
  </si>
  <si>
    <t>Kathleen Whalen, Administrator; 360-754-3588, ext 114; kwhalen@thurstoncd.com</t>
  </si>
  <si>
    <t>3 Resource Specialists (all Certified Crop Advisors and 2 are also Cerfified Planners), 1 education/outreach coordinator, 1 Habitat Specialist, 1 Habitat Technician, South Sound GREEN Coordinator, District Administrator.  Access to cluster engineer.</t>
  </si>
  <si>
    <t xml:space="preserve">Full funding could potentially support the hiring of an LID Educator to coordinator the LID/Stormwater program.   </t>
  </si>
  <si>
    <t xml:space="preserve">LID/Stormwater education/outreach and a farmland protection/preservation program.  </t>
  </si>
  <si>
    <t>District Assessment (including the Shellfish Fund which comes from our Assessment), Dept of Ecology Clean Water Fund, Dept of Ecology 319 funding, US Fish &amp; Wildlife, NRCS (TSP work).   Cities of Lacey, Tumwater and Olympia, as well as Thurston County.  We also partner with Mason and Lewis CDs to work in shared watersheds.</t>
  </si>
  <si>
    <t xml:space="preserve">The District's 5-year plan includes emplasis in the following areas:   Surface/groundwater water quality improvement, riparian/nearshore protection/restoration; shellfish areas (reduce pollution and reopen areas); Land Use Conversions (addressing negative impacts); small acreages managment (particularly farms); and invasive/exotic species education/managment.  All of the work proposed in this budget request relates back to the 5-year plan.  </t>
  </si>
  <si>
    <t xml:space="preserve">This budget will enable the district to address/implement specific work defined in the TMDLs (Chehalis, Nisqually, Henderson, Eld/Totten, and Budd/Deschutes) that is not adequately covered by our Ecology grants.  We'll also be able to expand our efforts within the Henderson/Nisqually Shellfish Protection Districts, particularly in the area of stormwater and LID, which is essential for Puget Sound recovery.  </t>
  </si>
  <si>
    <t xml:space="preserve">The District will conduct surveys of clients served to determine behavior changes relating to water quality and monitor Water Quality data collected by Department of Ecology, Department of Health and South Sound GREEN to determine if water quailty is improving in areas where we've worked with landowners.  </t>
  </si>
  <si>
    <t>Underwood Conservation District</t>
  </si>
  <si>
    <t>Tova Cochrane, 509-493-1936, tovacochrane@gorge.net</t>
  </si>
  <si>
    <t xml:space="preserve">UCD staff consists of a Manager, a Financial Manager, a Watershed Resource Technician, a part-time Project Technician, and an Americorps Intern.  The Manager has a BA degree in Politics and Environmental Studies and seven years of work experience in community environmental education and natural resource management.  She has a certification in Conservation Planning, has received training on CNMP, and also has a certification in River Restoration from Portland State University.  The Financial Manager has been successfully managing district finances for ten years with clean audits.  The Watershed Resource Technician has a BS degree in Environmental Biology and has seven years of work experience in environmental science and management.  The Project Technician holds a BSF in Forestry, a BS in Wildlife Management, and a MS in Forestry, and has 36 years of work experience in forestry and other natural resources.  Our Americorps Intern has a BA in Environmental Studies and International Relations and has worked in the field of natural resources for five years.  We hope to keep this intern as a permanent employee.   </t>
  </si>
  <si>
    <t>We plan to send our Watershed Resource Technician to the next Conservation Planning and CNMP courses when they are available.  This should not change our budget request.  If this funding request is approved we will increase our capacity (hire employees, pay for training, etc.) to provide adequate services.</t>
  </si>
  <si>
    <t>This Biennium Request includes the following new programs: Commercial Livestock Cost-Share, Stormwater &amp; LID Education and Cost-Share, New CREP contracts, Forestry Education, Technical Assistance, and Cost-Share, a complete Conservation Education program, a Farmland Preservation program, an Irrigation Efficiency Cost-Share Program, a Wildlife Habitat Program, a Salmon Recovery Program, and the ability to assist with Cultural Resource needs.  All of the above programs are currently underdeveloped and are either lumped under the current Farm Plan Implementation Grant or funded by other outside, piecemeal grants.  If any of the proposed new programs are not funded, UCD requests that those funds go to our Conservation Planning, Implementation, and Education category, so that we may still carry out work in those areas.</t>
  </si>
  <si>
    <t>UCD works with the following partnering agencies to leverage technical resources and funding: Mid-Columbia Fisheries Enhancement Group, US Forest Service - Gifford Pinchot National Forest, Salmon Recovery Funding Board, Klickitat County, Skamania County, Yakama Nation, various industrial timberland companies, Bonneville Power Administration, Northwest Service Academy - Americorps, WA Department of Fish and Wildlife, US Fish and Wildlife Service, US Geological Service - Columbia River Research Laboratory, WA Department of Ecology, and WA Department of Natural Resources.</t>
  </si>
  <si>
    <t xml:space="preserve">The District's current 5-year plan includes the following, which are all included in this budget request: complete critical habitat projects, control invasive species, assist in implementing a water conservation program, assist in implementing fire hazard reduction program, establish riparian buffers, assess needs of landowners, fill water quantity/quality data gaps, and implement education program in schools and with landowners. </t>
  </si>
  <si>
    <t>This budget request allow UCD staff to participate in WRIA planning and implementation, TMDL DIP planning, updates and implementation, as well as salmon recovery planning and implementation.</t>
  </si>
  <si>
    <t>At the beginning of the '09-'11 Biennium, UCD will set goals and outcomes based on the funding allocated.  Each of our programs will include built-in baseline information gathering, such as resource inventories, as well as post-project monitoring plans.  WSCC Annual Reports will provide UCD staff the opportunity to analyze our measurements and summarize our successes.</t>
  </si>
  <si>
    <t>Wahkiakum Conservation District</t>
  </si>
  <si>
    <t>Forestry Program, Engineering Request estimates needs for entire cluster</t>
  </si>
  <si>
    <t>Walla Walla County Conservation District</t>
  </si>
  <si>
    <t xml:space="preserve">Rick Jones, 509-522-6340 x3, rick.jones@my180.net </t>
  </si>
  <si>
    <t xml:space="preserve">3. Date the District Budget Request will be approved at the June 9 meeting  of the District Board: </t>
  </si>
  <si>
    <t xml:space="preserve">Rick Jones, District Manager, Water rights expertise, Fisheries biologist; Kay Mead, Civil Engineering Technician; Mike Denny, CREP coordinator; Jeff Klundt, CREP maintenance technician and IT specialist;  Larry Hooker, Agriculture Outreach Coordinator; Greg Kinsinger, Irrigation Technology specialist; Alison Bower, Riparian Restoration specialist. </t>
  </si>
  <si>
    <t xml:space="preserve">The District will move from assisting other agencies with conservation easements to implementing a farmland preservation program under the guidance of the Office of Farmland Preservation.   To have a meaningful impact on the rapid development that is threatening agriculture lands in our area, the legislature will need to make this a continued priority in the future. </t>
  </si>
  <si>
    <t xml:space="preserve">Irrigation Efficiency programs are being matched  by the Department of Ecology Conveyance Infrastructure program and by the Bonneville Power Authority.  National Fish and Wildlife Foundation grants, Snake River Salmon Recovery Funds (Recreation and Conservation office, Federal funds), and  the National park Service funds are matching Conservation Planning and Implementation funds. Centennial Water Quality and National Fish and Wildlife Foundation funds are being supplemented with Conservation Education funds.  The Wildlife Habitat funding will be matched by Department of Transportation wetlands mitigation funds, at an estimated rate of 1 to 5.   Technical Service Providers funds are matched dollar for dollar with funding from the Natural Resources Conservation Service. </t>
  </si>
  <si>
    <t xml:space="preserve">All of the proposed work to be funded in the 9-11 Budget Request is included as an element in the District's 5-Year Plan. </t>
  </si>
  <si>
    <t xml:space="preserve">The District will send this information as soon as possible. All of our projects are idenitifed in one way or another in regional planning. </t>
  </si>
  <si>
    <t xml:space="preserve">Conservation success will take the form of 750 new acres of CREP. We plan to have successfully installed the Old Lowden/Bergevin Williams pipeline and  others. Four stream bank restoration projects will have been completed (funding is secured for the first). The Coppei, which feeds into the Touchet River, will be part of a model watershed with an active instream program to address TMDLs including 20 upland projects facilitating adoption of low-disturbance tillage and GPS systems to minimize chemical application. The third phase of the Doan Creek restoration will be complete with over 300 acres of riparian buffers along the newly sculpted channel and establishment of the educational trail on the Walla Walla University ground. We will have 30 completed low-impact, urban riparian buffers inlcuding one at a  </t>
  </si>
  <si>
    <t>local school. We have been working for some time to establish a livestock program, so if funded, our plan is to have increased our presence at the local livestock associations and to have implemented 5 projects.  Our fledgling wetland program will include 3 conservation easements on wetlands providing critical wildlife habitat.  Finally, to help address development pressure that is impacting area producers, we will have piloted two conservation easements under the guidance of the Office of Farmland Preservation.</t>
  </si>
  <si>
    <t>Warden Conservation District</t>
  </si>
  <si>
    <t>May 8th, 2008</t>
  </si>
  <si>
    <t>The Warden Conservation District (WCD) currently provides three (3) employees for the work load in the District. Dale Pomeroy who brings to the staff a working knowledge of irrigation and farming practices, as well as a vast knowldege of District Procedures. Mishele Loera was employed by a large Dairy for many years and has been attending trainings, taking online courses and working towards becoming a Certified Planner. Gretchen Fitzgerald is a Wildlife Habitat Specialist with 30 years of work experience and education. The WCD will also continue to work closely with the Certified Nutrient Management Specialist employed by the Grant Conservation District (GCD) to supply the Cooperators with Technical Assistance.</t>
  </si>
  <si>
    <t>The WCD budget request fully entails the programming of the District; which is to preserve, protect and enhance the soil, water and wildlife habitat quantity and quality in our District. This is not a new program, however, this budget request is to expand the existing programs which include BMP implementation such as Polyacrylamide (PAM) application to stop soil movement (leading to cleaner waters and retention of soil quantity), Wildlife Habitat, Irrigation Water Management (including the current Cooperators utilizing this practice as well as expansion of this practice to non using Cooperators), Technology, Providing Dairys with technical assistance and guidance, and providing education to the schools, cooperators, farmers and general public. The budget request does include one new component in that the District feels it is time to start working towards an assessment and would like to have the funding to start this process.</t>
  </si>
  <si>
    <t xml:space="preserve">WCD currently works closely with NRCS, Grant Conservation District, Moses Lake Conservation District, WSCC, Pheasants Forever, and other entities to supply Cooperators with the most knowledgeable staff available to them for projects they are implementing. We are also working with local schools, newspapers and radio stations to educate the public. </t>
  </si>
  <si>
    <t xml:space="preserve">The District 5 year plan includes water quality protection, wind erosion, livestock, wildlife habitat and CRP maintenance (keeping the soils integrity intact as the CRP contracts end) as our natural resource concerns. Our entire request focuses on these 5 concerns. </t>
  </si>
  <si>
    <t>The District is centralized in the Columbia Basin (GWMA area). Therefore our irrigated side of the District is completely bound by laws and regulations pertaining to our run off water, soil movement from wind and water, water quality and air quality. The dryland side of our District host CRP, circle irrigation with deep wells, wind erosion and the winter run off issues. Our entire budget request is based upon the "GWMA"  concept and in support of this project, as well as the unique needs of this region.</t>
  </si>
  <si>
    <t xml:space="preserve">The WCD will measure success by improved wildlife population supported by wildlife habitat projects, cleaner waters due to less soil movement in irrigation water and dryland winter run off, improved waterway habitat (ie: fish population) due to cleaner waters, reduced wind erosion on both dryland and irrigated farms, all dairy's in compliance with regulatory agencies, proactive dairys that are operating with new technologies therefore having cleaner facilities which in turn protects ground and surface waters and controls air quality as well, Farmers utlilizing new technologies to protect water quality, eliminate soil movement, and conserve our natural resources. </t>
  </si>
  <si>
    <t>WHATCOM CONSERVATION DISTRICT</t>
  </si>
  <si>
    <t>George J. Boggs; 360.354.2035x115; gboggs@whatcomcd.org</t>
  </si>
  <si>
    <t xml:space="preserve"> May 14, 2008</t>
  </si>
  <si>
    <t xml:space="preserve">Staff hold degrees in: Agronomy, Business Management, Engineering-Animal Waste Systems, Environmental Studies, Forestry, Geology, Horticulture, Landscape Architecture, Law.  Certifications: NRCS Planners-3; CNMP Planners-2; Wetlands delinieations/determinations; Construction stormwater management practices-1. </t>
  </si>
  <si>
    <t>None</t>
  </si>
  <si>
    <t>We are proposing two new, limited in scope programs (Forestry &amp; Stormwater).  Air quality will move from a regional committee planning to a landowner implementation program.</t>
  </si>
  <si>
    <t>WCD has two Interlocal Agreements with Whatcom County to provide planning to Hobby farms and Drainage Improvement Districts.</t>
  </si>
  <si>
    <t xml:space="preserve">This request: Advances each of the three core WCD values (Applys BMPs to protect natural resources &amp; sustain agriculture; Serves all the people of Whatcom County; Promotes stewardship as the best alternative to regulation &amp; coercion.) and two identified Natural Resource Priorities (Protect water quality &amp; quantity; Maintain farmland and sustainable agriculture). </t>
  </si>
  <si>
    <t xml:space="preserve">We have listed (Chinook, Bulltrout) and potentially listed species (Cutthroat Trout &amp; Steelhead) in District.  There are two important commercial shellfish harvest areas (Portage Bay &amp; Drayton Harbor).  There are two bacterial TMDLs (Johnson Creek &amp; Nooksack River Basin).  Also one bacterial TMDLs is in development (Drayton Harbor).  The proposed programs reflect the activities identified in these plans as necessary to recover species,  protect shellfish resources and water resources. </t>
  </si>
  <si>
    <t xml:space="preserve">Will count progress in numbers of:  Acres/stream miles planted to vegetative practices;Hobby farms who have developed/implemented "farm plans"; Public contacts; Native plants sold; Workshops given; and BMPs installed. </t>
  </si>
  <si>
    <t>Whidbey Island Conservation District</t>
  </si>
  <si>
    <t>Karen Bishop  360-678-4708  P.O. Box 490  Coupeville  WA  98239 360-678-4708  karen@whidbeycd.org</t>
  </si>
  <si>
    <t>enter date approved   May 22, 2008</t>
  </si>
  <si>
    <t>Karen Bishop, District Manager - BA Business Operations and Management, 25 years experience as farm owner/operator; Stacy Smith, Natural Resource Planner  - BS &amp; MS Environmental Science as well as experience in stormwater management; Sandy Welch - office admin., bookkeeper, professional graphic artist; Tom Slocum, Civil Engineer; Contract farm planners John Schuh and Eric Schuh as well as forester, Al Craney from neighboring districts.</t>
  </si>
  <si>
    <t>Technical capacity needs: Full time farm planner; part time forester; part time education and outreach coordinator. Additional Natural Resource planner to assist with Low Impact Development. Current onsite staffing of 2.4 is inadequate to meet work load demand.</t>
  </si>
  <si>
    <t>1) Forest stewardship and Firewise - group/neighborhood education followed by one on one site specific landowner technical assistance. 2) Farmland preservation - coordinate within Island County to map farmland, identify acquisition priorities, and increase Agricultural economic sustainability efforts. 3) Continue group Low Impact Development education and collaboration with cities, county, developers and homeowners but follow with increased one on one site specific technical assistance and engineering. 4) Water catchment and water reuse technical assistance - work with land and homeowners on water harvest and use of reclaimed water critically important on our sole source aquifer Island 5) Integrate backyard habitat conservation and stewardship throughout our farm, forestry and low impact development education programs. In addition, target outreach efforts to school children. 6) Target bluff/residential landowners with site specific technical assistance.</t>
  </si>
  <si>
    <t xml:space="preserve">WICD currently partners with local entities including several departments of Island County including Health, Planning and Public Works; Marine Resources Committee; Whidbey Watershed Stewards; Whidbey Sustainable Ag Group; WSU Extension; Shore Stewards; the cities of Coupeville, Oak Harbor and Langley; Water Resources Advisory Committee; and Whidbey Camano Land Trust. Regional partners include Department of Ecology, Department of Natural Resources, other Conservation Districts, and the Puget Sound Partnership. In our Low Impact Development program, WICD hosts a monthly meeting including representatives from Island County Health, Public Works, and Planning; the three cities, MRC, DOE, PSP, Ebey's Reserve. Island wide needs are identified. Currently WICD is offering a series of three LID workshops with collaboration from these partners. WICD is a partner in a Salmon Recovery Funding Board Grant where Whidbey Camano Land Trust is identifying key easement opportunities for salmon recovery, WICD is providing technical assistance to farm and forest land owners as well as assisting land and home owners with Low Impact Development. Island County Planning provides mapping and technical assistance. As part of this grant, WICD assisted forest land owners in collaboration with WSU and Department of Natural Resources to attend a 10 week forest stewardship planning course and to write forest management technical plans.   </t>
  </si>
  <si>
    <t xml:space="preserve">The 09 - 11 District Budget Request follows our current District 5 year plan and expands our current annual plan of work. </t>
  </si>
  <si>
    <t xml:space="preserve">enter description of the connections of this budget request to existing plans to demonstrate use of WSCC state funding for implementing existing plans by your district:  WICD seeks and prioritizes projects that align with priorities identified in current watershed plans, Critical Areas plans, salmon recovery plans and shellfish protection district plans. </t>
  </si>
  <si>
    <t xml:space="preserve">The WICD 5 - year updated plan continues our basic programs of land owner technical assistance to farm and forest land owners, identifies the need for more coordinated farmland preservation efforts driven by population pressure and well as includes the ability of WICD to collaborate programs to promote environmental and economic sustainability for farmers and landowners. WICD has been an early adopter and leader in promoting Low Impact Development. Based on WICD's early knowledge gained in LID, we have identified current needs on Whidbey to expand the LID programs in collaboration with our partners.   </t>
  </si>
  <si>
    <t xml:space="preserve">Implementation of Best Management Practices taught in both group settings and in one to one landowner interaction is how we measure our success. It is imperative that we have the resources to follow up with our clients to provide additional help they need as well as to provide feedback on the effectiveness of our work. Water quality monitoring is included in any project where it can be measured. A goal of WICD is to find a means to effectively follow up with our clients. </t>
  </si>
  <si>
    <t>Whitman Conservation District</t>
  </si>
  <si>
    <t>Kimberly Morse, District Coordinator - 509.397.4636, x120 - kimberly-morse@wa.nacdnet.org</t>
  </si>
  <si>
    <t>May 14, 2008</t>
  </si>
  <si>
    <t>The district coordinator has been performing all the work listed with the assistance of the professional engineer on some livestock concerns. Adding the technician to the staff will enable the district to expand to service more cooperators.</t>
  </si>
  <si>
    <t>The techician position is being included in the budget with the anticipation that there will be one on staff; an outreach person is also needed.  Both positions would require training in the respective fields along with continual training for the district coordinator currently in place.</t>
  </si>
  <si>
    <t xml:space="preserve">The district has had a general cost-share program in place since 2005 and has been branching out into more specific directions.  Therefore, for this proposal, two new programs that will be in place will be the specific livestock cost-share and assistance program, and the precision farming cost-share and assistance program.  Both programs will be staffed by the technician and will need cost-share dollars respective to that individual program. </t>
  </si>
  <si>
    <t xml:space="preserve">The district will continue to partner with the other county districts, area and regional districts; local schools; county extension office; Cattlemans Association; Direct Seed Association; Department of Ecology; Sustainable Agriculture, Research, and Education; Washington State University, University of Idaho, Department of Fish and Wildlife; Natural Resources Conservation Service; Farm Service Agency; and any other local, state or national organization that would be beneficial to partner with for completion of common goals within the conservation of natural resources. These partnerships may or may not provide direct financial funding for programs but may instead provide in-kind through services and/or equipment used to accomplish the partnership goals. </t>
  </si>
  <si>
    <t>Whitman Conservation District's Five-Year Plan is incorporated in full within this budget request.  The Stakeholder's Identified Priorities and Project Requests are listed within their respective categories for staffing and project funding; and the Board of Supervisor's Natural Resource Issues prioritized are listed within the activities presented.</t>
  </si>
  <si>
    <t xml:space="preserve">WRIA's 34 &amp; 35; WCD Five-Year Plan; WCD Annual Plan of Work; Sub-Basin Study; Palouse River TMDL Work Group; Snake River Recovery </t>
  </si>
  <si>
    <t>The Board of Supervisors measures success within the district through participation levels of the general public and cooperators in the offered programs and outreach activities; and through inquires, interaction, and partnerships.  Cooperator participation and on-the-ground conservation activities will continue to be tracked and evaluated.</t>
  </si>
  <si>
    <t>Percentage (Variance / 07-09 Request)</t>
  </si>
  <si>
    <t>San Juan</t>
  </si>
  <si>
    <t>Spokane County Conservation District</t>
  </si>
  <si>
    <t>R. E. (Rich)  Baden, Executive Director  210 N Havana St  Spokane  WA  99202   509-535-7274</t>
  </si>
  <si>
    <t>May 13, 2008 Board Meeting</t>
  </si>
  <si>
    <t>We have 2 certified farm planners on staff as well as 2 ISA Certified Arborists.</t>
  </si>
  <si>
    <t>ISA Certified Tree Risk Assesor  /  Water Resource Staff w/ USGS Certification in Basic Hydraulic Principles SW1004TC(B), Surface-Water Hydraulic Analysis SW2009TC, Quality-Control Sample Design &amp; Interpretation QW2034TC, WSDOT Certified Construction Site Erosion &amp; Spill Control</t>
  </si>
  <si>
    <t xml:space="preserve">As of January 2, 2009 we will have a full time Soil Scientist housed on site to provide training and support to our entire staff on the use of the new Spokane Soil Survey. That support and training will also be available to developers, as well as planning departments in the town, city, and county offices through out our district. </t>
  </si>
  <si>
    <t xml:space="preserve">Partners are Ducks Unlimited, WS Fish &amp; Wildlife, Avisita Utilities, Trout Unlimited, NRCS Programs- EQIP, CRP Continuous sign up for Riparian areas, Department of Ecology, Environmental Protection Agency, (WSCC) Washington State Conservation Commission </t>
  </si>
  <si>
    <t xml:space="preserve">Five year plan is on web site. </t>
  </si>
  <si>
    <t xml:space="preserve">It ties in with work we are doing in the WRIAs and TMDL work we are doing in the County. We are deeply involved in Firewise risk assessment as well as the uban forestry needs of towns and cities in our district.  </t>
  </si>
  <si>
    <t xml:space="preserve">Spokane District conducts a 2 day planning session every year, to review progress of 5 year plan, and to make adjustments to next year annual plan to meet needs of the natural resources and their users. Annual plans are reviewed on a quarterly basis by department managers and reported to Board of Supervisors. </t>
  </si>
  <si>
    <t>Craig Nelson, (509) 422-0855, craign@okanogancd.org</t>
  </si>
  <si>
    <t xml:space="preserve">We currently have one (1) District Manager that has District program oversight responsibilities; one (1) Assistant District Manager with education and outreach responsibilities; one (1) Treasurer with fiduciary responsibilities; one (1) Administrative Assistant with District program assistance responsbilities; two (2) NRCS certified Conservation Planners with focus on watershed ecology; two (2) NRCS certified Conservation planners with focus on agroecology; and two (2) Natural Resource Technicians. </t>
  </si>
  <si>
    <r>
      <t xml:space="preserve">District technical staff </t>
    </r>
    <r>
      <rPr>
        <b/>
        <u val="single"/>
        <sz val="12"/>
        <rFont val="Calibri"/>
        <family val="2"/>
      </rPr>
      <t>MUST</t>
    </r>
    <r>
      <rPr>
        <sz val="12"/>
        <rFont val="Calibri"/>
        <family val="2"/>
      </rPr>
      <t xml:space="preserve"> have continuing education and where appropriate access to classes that when completed will give individual staff certification in specialties such as conservation planning, water quality sampling and analysis, nutrient managment, pest management, GIS, forestry, fire ecology, hydrology, range management, and agronomy.  This budget reflects a small increase in District staff numbers from the 11 currently on staff to 15 which will allow the District to make significant strides in implementing our Long Range Plan.</t>
    </r>
  </si>
  <si>
    <t>The District intends (with funding) to embark on coordinating a community wide recyclying program which will be designed so that funding beyond two or three bienniums will not be necessary except for possibly funding capital improvements.  The system and facilities will be designed so the revenue developed from selling recycled materials will pay for costs of operation.  We are already beginning the framework planning discussions with partners from our community but we will need capital dollars for the development of a processing facility, staff funding to coordinate the development of the program, and staff funding that decreases over time for operating the facility.
We also intend to start a range management position that will help coordinate the 29 active Coordinated Resource Management Plans in Okanogan County that collectively total over 600,000 acres of land.  This position will not only coordinate the meetings of the planning groups, the person will be responsible for conducting range inventories to determine watershed health and monitor effectiveness of management practices, design and coordinate the implementation of conservation practices.  This position is needed to take up work 
formerly completed by USDA Natural Resources Conservation Staff and will need continued funding in the future.
The Okanogan CD also intends to develop a forest health position to assist private forest land owners with developing and implementing 
forest health improvement projects.  This position will also coordinate the District tree and shrub sale program, conduct fire risk assessments 
and develop plans to reduce fire risk, and conducting educational workshops for landowners on how to properly care for and maintain 
health forest stands.</t>
  </si>
  <si>
    <t>The District coordinates almost all projects and programs with public and private entities to maximize effectiveness and reduce costs.  We apply for funding for District programs from the Washington Department of Ecology, USDA Natural Resources Conservation Service, Bonneville Power Administration, Mid-Columbia PUDs Habitat Conservation Fund, USDI Bureau of Reclamation, Washington Department of Natural Resources, Upper Columbia Regional Fisheries Enhancement Group, intergovernmental agreements, and others as they are identified.  We currently have a budget of approximately $1.1 million, of that approximately $520,000 is from state sources, of that approximately $310,000 is funding from the Washington Conservation Commission.</t>
  </si>
  <si>
    <t>There are no funds requested by the Okanogan Conservation District for the 09-11 Biennium that do not fund all or part of programs and tasks identified in the District 5-Year Plan.  The District program priorities include District Operations, Energy Conservation and Alternative Fuels, Education, Riparian and Wetland Health, Fish and Wildlife Habitat, Upland Watershed Health, Water Quality, Air Quality, and Water Resources.  This budget request reflects the specific strategies and tasks identified in the District 5-Year Plan which was revised in the spring of 2008.</t>
  </si>
  <si>
    <t>The Okanogan Conservaiton program implements many facets of the Okanogan Watershed Water Quality Plan, Methow Watershed Plan, Methow Limiting Factors Analysis, Okanogan River DDT-PCBs TMDL, Similkameen River Arsenic TMDL, Interior Columbia Basin Ecosystem Management Plan, Okanogan Subbasin Plan, Methow Subbasin Plan, Federal Columbia River Power System Biological Opinion, and will most assuredly implement actions to be included in the Okanogan Watershed Plan due for completion in April 2009.</t>
  </si>
  <si>
    <t>The District will measure conservation success through number of conservation practices planned, designed, and installed.  Other measures used include: workshops and tours conducted, presentations given, newsletters and media articles distributed, interviews for various media outlets conducted, natural resource data collected such as water quality and quantity measurements, surveys of program participants, and other means appropriate to programs and projects implemented.</t>
  </si>
  <si>
    <t>I will begin the nrcs online planning course in July, however with the additional demand of writing farm plans and and the continuation of the expantion of the livestock program and the implementation of both of these program additional qualified personell will be needed.  Currently we have begun to utilize the NRCS Task order program and foresee the expantion that program by expanding the NRCS EQIP and WHIP programs that have been approved by the 2007-12 Farm Bill.  This District works extremely well with both NRCS and Department of Fish and Wildlife to get conservation and wildlife programs on the ground.  Promises Made Promises Kept.</t>
  </si>
  <si>
    <t xml:space="preserve"> Pierce Conservation District</t>
  </si>
  <si>
    <t>Monty Mahan, 253-845-9787, montym@piercecountycd.org</t>
  </si>
  <si>
    <t>6.24.08</t>
  </si>
  <si>
    <t>This budget request includes salary/benefits for three full time Farm Planners, three full time Stream Team Program Coordinators, and .8 FTE Additional Program/Project Managers</t>
  </si>
  <si>
    <t>This budget request will result in the addition of one full time Farm Planner</t>
  </si>
  <si>
    <t>This budget request expands the Pierce Conservation District's ability to provide farm planning services to livestock/landowners</t>
  </si>
  <si>
    <t>The Pierce Conservation District works with Pierce County and eleven of the incorporated cities to coordinate agricultural and environmental work, including funding arrangements for work shared by the District, the Jurisdictions, and various citizen and non profit groups.  The list would be too lengthy to include here.</t>
  </si>
  <si>
    <t>All activites detailed in this budget request are in accordance with the District's current 5-year plan.</t>
  </si>
  <si>
    <t>The activities listed here are in support of the follow local plans: Salmon Habitat Limiting Factors Report activities for WRIAs 10, 11, 12, &amp; 15;  nonpoint plans approved by Pierce County for each watershed; Puyallup, Nisqually, and East Kitsap Lead Entity salmon recovery plans; Various shellfish protection area plans; Open space plans for the cities of Tacoma, Lakewood, Puyallup and Bonney Lake.</t>
  </si>
  <si>
    <t>Number of Farm Plans written and approved, number of BMP's planned and implemented, number of stream miles protected/enhanced, number of native plants planted in riparian/wetland buffer areas, number of landowners educated at workshops, number of stream/lake sites monitored for water quality</t>
  </si>
  <si>
    <t>Total OFP</t>
  </si>
  <si>
    <r>
      <t xml:space="preserve">Total Cost Share         </t>
    </r>
    <r>
      <rPr>
        <sz val="10"/>
        <rFont val="Calibri"/>
        <family val="2"/>
      </rPr>
      <t>(not including CREP or OFP)</t>
    </r>
  </si>
  <si>
    <r>
      <t xml:space="preserve">Total TA        </t>
    </r>
    <r>
      <rPr>
        <sz val="10"/>
        <rFont val="Calibri"/>
        <family val="2"/>
      </rPr>
      <t>(not including CREP, OFP, engineering, education)</t>
    </r>
  </si>
  <si>
    <t>Total Cost Share         (not including CREP or OFP)</t>
  </si>
  <si>
    <t>Total TA        (not including CREP, OFP, engineering, education)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</si>
</sst>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409]mmmm\ d\,\ yyyy;@"/>
    <numFmt numFmtId="166" formatCode="m/d/yy;@"/>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Arial"/>
      <family val="0"/>
    </font>
    <font>
      <sz val="11"/>
      <name val="Arial Black"/>
      <family val="2"/>
    </font>
    <font>
      <sz val="8"/>
      <name val="Arial Black"/>
      <family val="2"/>
    </font>
    <font>
      <b/>
      <sz val="10"/>
      <color indexed="12"/>
      <name val="Arial"/>
      <family val="2"/>
    </font>
    <font>
      <sz val="10"/>
      <color indexed="12"/>
      <name val="Arial"/>
      <family val="2"/>
    </font>
    <font>
      <sz val="10"/>
      <color indexed="8"/>
      <name val="Arial"/>
      <family val="2"/>
    </font>
    <font>
      <b/>
      <sz val="10"/>
      <color indexed="10"/>
      <name val="Arial"/>
      <family val="2"/>
    </font>
    <font>
      <b/>
      <sz val="10"/>
      <color indexed="46"/>
      <name val="Arial"/>
      <family val="2"/>
    </font>
    <font>
      <b/>
      <sz val="10"/>
      <color indexed="21"/>
      <name val="Arial"/>
      <family val="2"/>
    </font>
    <font>
      <b/>
      <sz val="10"/>
      <color indexed="16"/>
      <name val="Arial"/>
      <family val="2"/>
    </font>
    <font>
      <b/>
      <sz val="10"/>
      <color indexed="20"/>
      <name val="Arial"/>
      <family val="2"/>
    </font>
    <font>
      <b/>
      <sz val="10"/>
      <name val="Arial"/>
      <family val="2"/>
    </font>
    <font>
      <b/>
      <sz val="10"/>
      <color indexed="53"/>
      <name val="Arial"/>
      <family val="2"/>
    </font>
    <font>
      <sz val="10"/>
      <name val="Arial Black"/>
      <family val="2"/>
    </font>
    <font>
      <b/>
      <sz val="14"/>
      <name val="Calibri"/>
      <family val="2"/>
    </font>
    <font>
      <sz val="10"/>
      <name val="Calibri"/>
      <family val="2"/>
    </font>
    <font>
      <b/>
      <sz val="12"/>
      <name val="Calibri"/>
      <family val="2"/>
    </font>
    <font>
      <sz val="12"/>
      <name val="Calibri"/>
      <family val="2"/>
    </font>
    <font>
      <sz val="12"/>
      <name val="Arial"/>
      <family val="2"/>
    </font>
    <font>
      <b/>
      <sz val="12"/>
      <name val="Arial"/>
      <family val="2"/>
    </font>
    <font>
      <sz val="11"/>
      <name val="Arial"/>
      <family val="2"/>
    </font>
    <font>
      <b/>
      <sz val="12"/>
      <color indexed="12"/>
      <name val="Calibri"/>
      <family val="2"/>
    </font>
    <font>
      <u val="single"/>
      <sz val="10"/>
      <color indexed="12"/>
      <name val="Arial"/>
      <family val="2"/>
    </font>
    <font>
      <sz val="12"/>
      <color indexed="10"/>
      <name val="Calibri"/>
      <family val="2"/>
    </font>
    <font>
      <sz val="12"/>
      <color indexed="10"/>
      <name val="Arial"/>
      <family val="2"/>
    </font>
    <font>
      <i/>
      <sz val="12"/>
      <name val="Calibri"/>
      <family val="2"/>
    </font>
    <font>
      <i/>
      <sz val="11"/>
      <name val="Calibri"/>
      <family val="2"/>
    </font>
    <font>
      <b/>
      <i/>
      <sz val="11"/>
      <name val="Calibri"/>
      <family val="2"/>
    </font>
    <font>
      <b/>
      <u val="single"/>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
      <patternFill patternType="solid">
        <fgColor indexed="13"/>
        <bgColor indexed="64"/>
      </patternFill>
    </fill>
    <fill>
      <patternFill patternType="solid">
        <fgColor rgb="FFEEF3F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style="thick">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ck">
        <color theme="0" tint="-0.4999699890613556"/>
      </right>
      <top style="thin">
        <color theme="0" tint="-0.4999699890613556"/>
      </top>
      <bottom style="thin">
        <color theme="0" tint="-0.4999699890613556"/>
      </bottom>
    </border>
    <border>
      <left style="thick">
        <color theme="0" tint="-0.4999699890613556"/>
      </left>
      <right style="thin">
        <color theme="0" tint="-0.4999699890613556"/>
      </right>
      <top style="thin">
        <color theme="0" tint="-0.4999699890613556"/>
      </top>
      <bottom style="thick">
        <color theme="0" tint="-0.4999699890613556"/>
      </bottom>
    </border>
    <border>
      <left style="thin">
        <color theme="0" tint="-0.4999699890613556"/>
      </left>
      <right style="thin">
        <color theme="0" tint="-0.4999699890613556"/>
      </right>
      <top style="thin">
        <color theme="0" tint="-0.4999699890613556"/>
      </top>
      <bottom style="thick">
        <color theme="0" tint="-0.4999699890613556"/>
      </bottom>
    </border>
    <border>
      <left style="thin">
        <color theme="0" tint="-0.4999699890613556"/>
      </left>
      <right style="thick">
        <color theme="0" tint="-0.4999699890613556"/>
      </right>
      <top style="thin">
        <color theme="0" tint="-0.4999699890613556"/>
      </top>
      <bottom style="thick">
        <color theme="0" tint="-0.4999699890613556"/>
      </bottom>
    </border>
    <border>
      <left style="thin">
        <color theme="0" tint="-0.4999699890613556"/>
      </left>
      <right style="thin">
        <color theme="0" tint="-0.4999699890613556"/>
      </right>
      <top style="thick">
        <color theme="0" tint="-0.4999699890613556"/>
      </top>
      <bottom style="thin">
        <color theme="0" tint="-0.4999699890613556"/>
      </bottom>
    </border>
    <border>
      <left style="medium">
        <color indexed="23"/>
      </left>
      <right style="medium">
        <color indexed="23"/>
      </right>
      <top style="medium">
        <color indexed="23"/>
      </top>
      <bottom style="thick">
        <color indexed="23"/>
      </bottom>
    </border>
    <border>
      <left style="thick">
        <color theme="0" tint="-0.4999699890613556"/>
      </left>
      <right style="thin">
        <color theme="0" tint="-0.4999699890613556"/>
      </right>
      <top style="thick">
        <color theme="0" tint="-0.4999699890613556"/>
      </top>
      <bottom style="thin">
        <color theme="0" tint="-0.4999699890613556"/>
      </bottom>
    </border>
    <border>
      <left style="thin">
        <color theme="0" tint="-0.4999699890613556"/>
      </left>
      <right style="thin">
        <color theme="0" tint="-0.4999699890613556"/>
      </right>
      <top>
        <color indexed="63"/>
      </top>
      <bottom style="thin">
        <color theme="0" tint="-0.4999699890613556"/>
      </bottom>
    </border>
    <border>
      <left style="thin">
        <color theme="0" tint="-0.4999699890613556"/>
      </left>
      <right style="thick">
        <color theme="0" tint="-0.4999699890613556"/>
      </right>
      <top>
        <color indexed="63"/>
      </top>
      <bottom style="thin">
        <color theme="0" tint="-0.4999699890613556"/>
      </bottom>
    </border>
    <border>
      <left style="thick">
        <color theme="0" tint="-0.4999699890613556"/>
      </left>
      <right>
        <color indexed="63"/>
      </right>
      <top style="thick">
        <color theme="0" tint="-0.4999699890613556"/>
      </top>
      <bottom style="thin">
        <color theme="0" tint="-0.4999699890613556"/>
      </bottom>
    </border>
    <border>
      <left>
        <color indexed="63"/>
      </left>
      <right style="thin">
        <color theme="0" tint="-0.4999699890613556"/>
      </right>
      <top style="thick">
        <color theme="0" tint="-0.4999699890613556"/>
      </top>
      <bottom style="thin">
        <color theme="0" tint="-0.4999699890613556"/>
      </bottom>
    </border>
    <border>
      <left style="thin">
        <color theme="0" tint="-0.4999699890613556"/>
      </left>
      <right>
        <color indexed="63"/>
      </right>
      <top style="thick">
        <color theme="0" tint="-0.4999699890613556"/>
      </top>
      <bottom style="thin">
        <color theme="0" tint="-0.4999699890613556"/>
      </bottom>
    </border>
    <border>
      <left style="thin">
        <color theme="0" tint="-0.4999699890613556"/>
      </left>
      <right>
        <color indexed="63"/>
      </right>
      <top style="thin">
        <color theme="0" tint="-0.4999699890613556"/>
      </top>
      <bottom style="thin">
        <color theme="0" tint="-0.4999699890613556"/>
      </bottom>
    </border>
    <border>
      <left style="thin">
        <color theme="0" tint="-0.4999699890613556"/>
      </left>
      <right>
        <color indexed="63"/>
      </right>
      <top style="thin">
        <color theme="0" tint="-0.4999699890613556"/>
      </top>
      <bottom style="thick">
        <color theme="0" tint="-0.4999699890613556"/>
      </bottom>
    </border>
    <border>
      <left>
        <color indexed="63"/>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ck">
        <color indexed="23"/>
      </top>
      <bottom style="thin">
        <color theme="0" tint="-0.4999699890613556"/>
      </bottom>
    </border>
    <border>
      <left style="medium">
        <color indexed="23"/>
      </left>
      <right>
        <color indexed="63"/>
      </right>
      <top style="medium">
        <color indexed="23"/>
      </top>
      <bottom style="thick">
        <color theme="0" tint="-0.4999699890613556"/>
      </bottom>
    </border>
    <border>
      <left>
        <color indexed="63"/>
      </left>
      <right style="medium">
        <color indexed="23"/>
      </right>
      <top style="medium">
        <color indexed="23"/>
      </top>
      <bottom style="thick">
        <color theme="0" tint="-0.4999699890613556"/>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06">
    <xf numFmtId="0" fontId="0" fillId="0" borderId="0" xfId="0" applyFont="1" applyAlignment="1">
      <alignment/>
    </xf>
    <xf numFmtId="0" fontId="3" fillId="0" borderId="10" xfId="57" applyFont="1" applyBorder="1" applyAlignment="1">
      <alignment horizontal="center" vertical="top" wrapText="1"/>
      <protection/>
    </xf>
    <xf numFmtId="0" fontId="4" fillId="0" borderId="10" xfId="57" applyFont="1" applyBorder="1" applyAlignment="1">
      <alignment horizontal="center" vertical="top" wrapText="1"/>
      <protection/>
    </xf>
    <xf numFmtId="0" fontId="4" fillId="0" borderId="10" xfId="57" applyFont="1" applyBorder="1" applyAlignment="1">
      <alignment horizontal="center"/>
      <protection/>
    </xf>
    <xf numFmtId="0" fontId="4" fillId="0" borderId="11" xfId="57" applyFont="1" applyBorder="1" applyAlignment="1">
      <alignment horizontal="center"/>
      <protection/>
    </xf>
    <xf numFmtId="0" fontId="4" fillId="0" borderId="11" xfId="57" applyFont="1" applyBorder="1" applyAlignment="1">
      <alignment horizontal="center" wrapText="1"/>
      <protection/>
    </xf>
    <xf numFmtId="0" fontId="4" fillId="0" borderId="11" xfId="57" applyFont="1" applyFill="1" applyBorder="1" applyAlignment="1">
      <alignment horizontal="center" wrapText="1"/>
      <protection/>
    </xf>
    <xf numFmtId="0" fontId="2" fillId="0" borderId="11" xfId="57" applyBorder="1">
      <alignment/>
      <protection/>
    </xf>
    <xf numFmtId="0" fontId="2" fillId="0" borderId="0" xfId="57">
      <alignment/>
      <protection/>
    </xf>
    <xf numFmtId="0" fontId="5" fillId="0" borderId="10" xfId="57" applyFont="1" applyBorder="1" applyAlignment="1">
      <alignment vertical="top" wrapText="1"/>
      <protection/>
    </xf>
    <xf numFmtId="44" fontId="6" fillId="0" borderId="10" xfId="57" applyNumberFormat="1" applyFont="1" applyBorder="1" applyAlignment="1">
      <alignment vertical="top" wrapText="1"/>
      <protection/>
    </xf>
    <xf numFmtId="44" fontId="0" fillId="33" borderId="10" xfId="46" applyFont="1" applyFill="1" applyBorder="1" applyAlignment="1">
      <alignment/>
    </xf>
    <xf numFmtId="44" fontId="7" fillId="0" borderId="10" xfId="46" applyFont="1" applyBorder="1" applyAlignment="1">
      <alignment horizontal="center" vertical="top" wrapText="1"/>
    </xf>
    <xf numFmtId="44" fontId="2" fillId="0" borderId="10" xfId="46" applyFont="1" applyBorder="1" applyAlignment="1">
      <alignment horizontal="center" vertical="top" wrapText="1"/>
    </xf>
    <xf numFmtId="44" fontId="7" fillId="0" borderId="10" xfId="46" applyFont="1" applyBorder="1" applyAlignment="1">
      <alignment vertical="top"/>
    </xf>
    <xf numFmtId="8" fontId="7" fillId="0" borderId="12" xfId="57" applyNumberFormat="1" applyFont="1" applyBorder="1" applyAlignment="1">
      <alignment horizontal="center" vertical="top" wrapText="1"/>
      <protection/>
    </xf>
    <xf numFmtId="44" fontId="7" fillId="0" borderId="12" xfId="46" applyFont="1" applyBorder="1" applyAlignment="1">
      <alignment horizontal="center" vertical="top" wrapText="1"/>
    </xf>
    <xf numFmtId="44" fontId="7" fillId="0" borderId="10" xfId="46" applyFont="1" applyBorder="1" applyAlignment="1">
      <alignment vertical="top" wrapText="1"/>
    </xf>
    <xf numFmtId="44" fontId="2" fillId="0" borderId="12" xfId="46" applyFont="1" applyBorder="1" applyAlignment="1">
      <alignment horizontal="center" vertical="top" wrapText="1"/>
    </xf>
    <xf numFmtId="44" fontId="7" fillId="0" borderId="10" xfId="46" applyFont="1" applyFill="1" applyBorder="1" applyAlignment="1">
      <alignment horizontal="center" vertical="top" wrapText="1"/>
    </xf>
    <xf numFmtId="8" fontId="7" fillId="0" borderId="13" xfId="57" applyNumberFormat="1" applyFont="1" applyBorder="1" applyAlignment="1">
      <alignment horizontal="center" vertical="top" wrapText="1"/>
      <protection/>
    </xf>
    <xf numFmtId="44" fontId="7" fillId="0" borderId="13" xfId="46" applyFont="1" applyBorder="1" applyAlignment="1">
      <alignment horizontal="center" vertical="top" wrapText="1"/>
    </xf>
    <xf numFmtId="44" fontId="2" fillId="0" borderId="13" xfId="46" applyFont="1" applyBorder="1" applyAlignment="1">
      <alignment horizontal="center" vertical="top" wrapText="1"/>
    </xf>
    <xf numFmtId="0" fontId="7" fillId="0" borderId="13" xfId="57" applyFont="1" applyBorder="1" applyAlignment="1">
      <alignment horizontal="center" vertical="top" wrapText="1"/>
      <protection/>
    </xf>
    <xf numFmtId="0" fontId="6" fillId="0" borderId="13" xfId="57" applyFont="1" applyBorder="1" applyAlignment="1">
      <alignment horizontal="center" vertical="top" wrapText="1"/>
      <protection/>
    </xf>
    <xf numFmtId="44" fontId="6" fillId="0" borderId="10" xfId="46" applyFont="1" applyBorder="1" applyAlignment="1">
      <alignment horizontal="center" vertical="top" wrapText="1"/>
    </xf>
    <xf numFmtId="0" fontId="8" fillId="0" borderId="10" xfId="57" applyFont="1" applyBorder="1" applyAlignment="1">
      <alignment vertical="top" wrapText="1"/>
      <protection/>
    </xf>
    <xf numFmtId="0" fontId="2" fillId="0" borderId="13" xfId="57" applyFont="1" applyBorder="1" applyAlignment="1">
      <alignment horizontal="center" vertical="top" wrapText="1"/>
      <protection/>
    </xf>
    <xf numFmtId="0" fontId="9" fillId="0" borderId="10" xfId="57" applyFont="1" applyBorder="1" applyAlignment="1">
      <alignment vertical="top" wrapText="1"/>
      <protection/>
    </xf>
    <xf numFmtId="0" fontId="10" fillId="0" borderId="10" xfId="57" applyFont="1" applyBorder="1" applyAlignment="1">
      <alignment vertical="top" wrapText="1"/>
      <protection/>
    </xf>
    <xf numFmtId="44" fontId="2" fillId="0" borderId="10" xfId="46" applyFont="1" applyBorder="1" applyAlignment="1">
      <alignment vertical="top" wrapText="1"/>
    </xf>
    <xf numFmtId="0" fontId="11" fillId="0" borderId="10" xfId="57" applyFont="1" applyBorder="1" applyAlignment="1">
      <alignment vertical="top" wrapText="1"/>
      <protection/>
    </xf>
    <xf numFmtId="6" fontId="2" fillId="0" borderId="13" xfId="57" applyNumberFormat="1" applyFont="1" applyBorder="1" applyAlignment="1">
      <alignment horizontal="center" vertical="top" wrapText="1"/>
      <protection/>
    </xf>
    <xf numFmtId="0" fontId="12" fillId="0" borderId="10" xfId="57" applyFont="1" applyBorder="1" applyAlignment="1">
      <alignment vertical="top" wrapText="1"/>
      <protection/>
    </xf>
    <xf numFmtId="0" fontId="13" fillId="0" borderId="10" xfId="57" applyFont="1" applyBorder="1" applyAlignment="1">
      <alignment vertical="top" wrapText="1"/>
      <protection/>
    </xf>
    <xf numFmtId="44" fontId="0" fillId="33" borderId="0" xfId="46" applyFont="1" applyFill="1" applyAlignment="1">
      <alignment/>
    </xf>
    <xf numFmtId="44" fontId="7" fillId="0" borderId="0" xfId="46" applyFont="1" applyAlignment="1">
      <alignment/>
    </xf>
    <xf numFmtId="44" fontId="7" fillId="0" borderId="0" xfId="46" applyFont="1" applyFill="1" applyAlignment="1">
      <alignment/>
    </xf>
    <xf numFmtId="44" fontId="0" fillId="33" borderId="0" xfId="46" applyFont="1" applyFill="1" applyBorder="1" applyAlignment="1">
      <alignment/>
    </xf>
    <xf numFmtId="6" fontId="2" fillId="0" borderId="0" xfId="57" applyNumberFormat="1" applyFont="1" applyBorder="1" applyAlignment="1">
      <alignment horizontal="center" vertical="top" wrapText="1"/>
      <protection/>
    </xf>
    <xf numFmtId="0" fontId="2" fillId="0" borderId="0" xfId="57" applyFill="1">
      <alignment/>
      <protection/>
    </xf>
    <xf numFmtId="44" fontId="0" fillId="0" borderId="0" xfId="46" applyFont="1" applyAlignment="1">
      <alignment/>
    </xf>
    <xf numFmtId="0" fontId="14" fillId="0" borderId="12" xfId="57" applyFont="1" applyBorder="1" applyAlignment="1">
      <alignment vertical="top" wrapText="1"/>
      <protection/>
    </xf>
    <xf numFmtId="0" fontId="2" fillId="0" borderId="14" xfId="57" applyFont="1" applyBorder="1" applyAlignment="1">
      <alignment vertical="top" wrapText="1"/>
      <protection/>
    </xf>
    <xf numFmtId="0" fontId="2" fillId="0" borderId="0" xfId="57" applyFont="1" applyBorder="1" applyAlignment="1">
      <alignment horizontal="center" vertical="top" wrapText="1"/>
      <protection/>
    </xf>
    <xf numFmtId="44" fontId="0" fillId="0" borderId="0" xfId="46" applyFont="1" applyFill="1" applyAlignment="1">
      <alignment/>
    </xf>
    <xf numFmtId="44" fontId="2" fillId="0" borderId="0" xfId="57" applyNumberFormat="1">
      <alignment/>
      <protection/>
    </xf>
    <xf numFmtId="44" fontId="2" fillId="0" borderId="0" xfId="57" applyNumberFormat="1" applyFill="1">
      <alignment/>
      <protection/>
    </xf>
    <xf numFmtId="0" fontId="0" fillId="0" borderId="15" xfId="0" applyBorder="1" applyAlignment="1">
      <alignment vertical="center"/>
    </xf>
    <xf numFmtId="0" fontId="2" fillId="0" borderId="16" xfId="0" applyFont="1" applyBorder="1" applyAlignment="1">
      <alignment vertical="center"/>
    </xf>
    <xf numFmtId="44" fontId="0" fillId="33" borderId="16" xfId="46" applyFont="1" applyFill="1" applyBorder="1" applyAlignment="1">
      <alignment/>
    </xf>
    <xf numFmtId="44" fontId="7" fillId="0" borderId="16" xfId="46" applyFont="1" applyBorder="1" applyAlignment="1">
      <alignment horizontal="center" vertical="top" wrapText="1"/>
    </xf>
    <xf numFmtId="44" fontId="2" fillId="0" borderId="16" xfId="46" applyFont="1" applyBorder="1" applyAlignment="1">
      <alignment horizontal="center" vertical="top" wrapText="1"/>
    </xf>
    <xf numFmtId="44" fontId="7" fillId="0" borderId="16" xfId="46" applyFont="1" applyBorder="1" applyAlignment="1">
      <alignment vertical="top"/>
    </xf>
    <xf numFmtId="8" fontId="7" fillId="0" borderId="16" xfId="57" applyNumberFormat="1" applyFont="1" applyBorder="1" applyAlignment="1">
      <alignment horizontal="center" vertical="top" wrapText="1"/>
      <protection/>
    </xf>
    <xf numFmtId="44" fontId="7" fillId="0" borderId="16" xfId="46" applyFont="1" applyBorder="1" applyAlignment="1">
      <alignment vertical="top" wrapText="1"/>
    </xf>
    <xf numFmtId="44" fontId="7" fillId="0" borderId="16" xfId="46" applyFont="1" applyFill="1" applyBorder="1" applyAlignment="1">
      <alignment horizontal="center" vertical="top" wrapText="1"/>
    </xf>
    <xf numFmtId="44" fontId="7" fillId="0" borderId="17" xfId="46" applyFont="1" applyBorder="1" applyAlignment="1">
      <alignment vertical="top"/>
    </xf>
    <xf numFmtId="0" fontId="7" fillId="0" borderId="16" xfId="57" applyFont="1" applyBorder="1" applyAlignment="1">
      <alignment horizontal="center" vertical="top" wrapText="1"/>
      <protection/>
    </xf>
    <xf numFmtId="0" fontId="13" fillId="0" borderId="15" xfId="0" applyFont="1" applyBorder="1" applyAlignment="1">
      <alignment vertical="center"/>
    </xf>
    <xf numFmtId="0" fontId="6" fillId="0" borderId="16" xfId="57" applyFont="1" applyBorder="1" applyAlignment="1">
      <alignment horizontal="center" vertical="top" wrapText="1"/>
      <protection/>
    </xf>
    <xf numFmtId="44" fontId="6" fillId="0" borderId="16" xfId="46" applyFont="1" applyBorder="1" applyAlignment="1">
      <alignment horizontal="center" vertical="top" wrapText="1"/>
    </xf>
    <xf numFmtId="0" fontId="0" fillId="0" borderId="16" xfId="0" applyBorder="1" applyAlignment="1">
      <alignment vertical="center"/>
    </xf>
    <xf numFmtId="0" fontId="2" fillId="0" borderId="16" xfId="57" applyFont="1" applyBorder="1" applyAlignment="1">
      <alignment horizontal="center" vertical="top" wrapText="1"/>
      <protection/>
    </xf>
    <xf numFmtId="44" fontId="2" fillId="0" borderId="16" xfId="46" applyFont="1" applyBorder="1" applyAlignment="1">
      <alignment vertical="top" wrapText="1"/>
    </xf>
    <xf numFmtId="6" fontId="2" fillId="0" borderId="16" xfId="57" applyNumberFormat="1" applyFont="1" applyBorder="1" applyAlignment="1">
      <alignment horizontal="center" vertical="top" wrapText="1"/>
      <protection/>
    </xf>
    <xf numFmtId="44" fontId="7" fillId="0" borderId="16" xfId="46" applyFont="1" applyBorder="1" applyAlignment="1">
      <alignment/>
    </xf>
    <xf numFmtId="44" fontId="7" fillId="0" borderId="16" xfId="46" applyFont="1" applyFill="1" applyBorder="1" applyAlignment="1">
      <alignment/>
    </xf>
    <xf numFmtId="44" fontId="7" fillId="0" borderId="17" xfId="46" applyFont="1" applyBorder="1" applyAlignment="1">
      <alignment/>
    </xf>
    <xf numFmtId="0" fontId="2" fillId="0" borderId="16" xfId="57" applyBorder="1">
      <alignment/>
      <protection/>
    </xf>
    <xf numFmtId="0" fontId="2" fillId="0" borderId="16" xfId="57" applyFill="1" applyBorder="1">
      <alignment/>
      <protection/>
    </xf>
    <xf numFmtId="44" fontId="0" fillId="0" borderId="16" xfId="46" applyFont="1" applyBorder="1" applyAlignment="1">
      <alignment/>
    </xf>
    <xf numFmtId="0" fontId="2" fillId="0" borderId="17" xfId="57" applyBorder="1">
      <alignment/>
      <protection/>
    </xf>
    <xf numFmtId="44" fontId="0" fillId="0" borderId="16" xfId="46" applyFont="1" applyFill="1" applyBorder="1" applyAlignment="1">
      <alignment/>
    </xf>
    <xf numFmtId="44" fontId="0" fillId="0" borderId="17" xfId="46" applyFont="1" applyBorder="1" applyAlignment="1">
      <alignment/>
    </xf>
    <xf numFmtId="44" fontId="2" fillId="0" borderId="16" xfId="57" applyNumberFormat="1" applyBorder="1">
      <alignment/>
      <protection/>
    </xf>
    <xf numFmtId="44" fontId="2" fillId="0" borderId="16" xfId="57" applyNumberFormat="1" applyFill="1" applyBorder="1">
      <alignment/>
      <protection/>
    </xf>
    <xf numFmtId="44" fontId="2" fillId="0" borderId="17" xfId="57" applyNumberFormat="1" applyBorder="1">
      <alignment/>
      <protection/>
    </xf>
    <xf numFmtId="0" fontId="2" fillId="0" borderId="15" xfId="57" applyBorder="1" applyAlignment="1">
      <alignment vertical="center"/>
      <protection/>
    </xf>
    <xf numFmtId="0" fontId="2" fillId="0" borderId="16" xfId="57" applyBorder="1" applyAlignment="1">
      <alignment vertical="center"/>
      <protection/>
    </xf>
    <xf numFmtId="0" fontId="2" fillId="0" borderId="18" xfId="57" applyBorder="1">
      <alignment/>
      <protection/>
    </xf>
    <xf numFmtId="0" fontId="2" fillId="0" borderId="19" xfId="57" applyBorder="1">
      <alignment/>
      <protection/>
    </xf>
    <xf numFmtId="44" fontId="0" fillId="2" borderId="19" xfId="15" applyNumberFormat="1" applyBorder="1" applyAlignment="1">
      <alignment/>
    </xf>
    <xf numFmtId="44" fontId="0" fillId="2" borderId="20" xfId="15" applyNumberFormat="1" applyBorder="1" applyAlignment="1">
      <alignment/>
    </xf>
    <xf numFmtId="44" fontId="0" fillId="0" borderId="21" xfId="46" applyFont="1" applyFill="1" applyBorder="1" applyAlignment="1">
      <alignment/>
    </xf>
    <xf numFmtId="0" fontId="16" fillId="0" borderId="0" xfId="0" applyFont="1" applyAlignment="1">
      <alignment wrapText="1"/>
    </xf>
    <xf numFmtId="0" fontId="17" fillId="0" borderId="0" xfId="0" applyFont="1" applyAlignment="1">
      <alignment wrapText="1"/>
    </xf>
    <xf numFmtId="0" fontId="18" fillId="0" borderId="0" xfId="0" applyFont="1" applyAlignment="1">
      <alignment wrapText="1"/>
    </xf>
    <xf numFmtId="0" fontId="19" fillId="0" borderId="0" xfId="0" applyFont="1" applyAlignment="1">
      <alignment wrapText="1"/>
    </xf>
    <xf numFmtId="14" fontId="19" fillId="0" borderId="0" xfId="0" applyNumberFormat="1" applyFont="1" applyAlignment="1">
      <alignment horizontal="left" wrapText="1"/>
    </xf>
    <xf numFmtId="0" fontId="16" fillId="0" borderId="0" xfId="0" applyFont="1" applyAlignment="1">
      <alignment wrapText="1"/>
    </xf>
    <xf numFmtId="0" fontId="17" fillId="0" borderId="0" xfId="0" applyFont="1" applyAlignment="1">
      <alignment wrapText="1"/>
    </xf>
    <xf numFmtId="0" fontId="18" fillId="0" borderId="0" xfId="0" applyFont="1" applyAlignment="1">
      <alignment wrapText="1"/>
    </xf>
    <xf numFmtId="0" fontId="19" fillId="0" borderId="0" xfId="0" applyFont="1" applyAlignment="1">
      <alignment wrapText="1"/>
    </xf>
    <xf numFmtId="164" fontId="19" fillId="0" borderId="0" xfId="0" applyNumberFormat="1" applyFont="1" applyAlignment="1">
      <alignment horizontal="left" wrapText="1"/>
    </xf>
    <xf numFmtId="0" fontId="19" fillId="0" borderId="0" xfId="0" applyFont="1" applyFill="1" applyAlignment="1">
      <alignment wrapText="1"/>
    </xf>
    <xf numFmtId="0" fontId="20" fillId="0" borderId="0" xfId="0" applyFont="1" applyAlignment="1">
      <alignment wrapText="1"/>
    </xf>
    <xf numFmtId="0" fontId="21" fillId="0" borderId="0" xfId="0" applyFont="1" applyAlignment="1">
      <alignment wrapText="1"/>
    </xf>
    <xf numFmtId="0" fontId="4" fillId="0" borderId="15" xfId="57" applyFont="1" applyBorder="1" applyAlignment="1">
      <alignment horizontal="center"/>
      <protection/>
    </xf>
    <xf numFmtId="0" fontId="4" fillId="0" borderId="15" xfId="57" applyFont="1" applyBorder="1" applyAlignment="1">
      <alignment horizontal="center" wrapText="1"/>
      <protection/>
    </xf>
    <xf numFmtId="15" fontId="19" fillId="0" borderId="0" xfId="0" applyNumberFormat="1" applyFont="1" applyAlignment="1">
      <alignment horizontal="left" wrapText="1"/>
    </xf>
    <xf numFmtId="14" fontId="19" fillId="0" borderId="0" xfId="0" applyNumberFormat="1" applyFont="1" applyFill="1" applyAlignment="1">
      <alignment horizontal="left" wrapText="1"/>
    </xf>
    <xf numFmtId="0" fontId="19" fillId="0" borderId="0" xfId="0" applyFont="1" applyAlignment="1">
      <alignment vertical="top" wrapText="1"/>
    </xf>
    <xf numFmtId="0" fontId="19" fillId="0" borderId="0" xfId="0" applyFont="1" applyFill="1" applyAlignment="1">
      <alignment vertical="top" wrapText="1"/>
    </xf>
    <xf numFmtId="0" fontId="4" fillId="0" borderId="22" xfId="57" applyFont="1" applyBorder="1" applyAlignment="1">
      <alignment horizontal="center" wrapText="1"/>
      <protection/>
    </xf>
    <xf numFmtId="0" fontId="3" fillId="0" borderId="23" xfId="57" applyFont="1" applyBorder="1" applyAlignment="1">
      <alignment horizontal="center" vertical="center" wrapText="1"/>
      <protection/>
    </xf>
    <xf numFmtId="0" fontId="19" fillId="0" borderId="0" xfId="0" applyFont="1" applyAlignment="1">
      <alignment/>
    </xf>
    <xf numFmtId="165" fontId="19" fillId="0" borderId="0" xfId="0" applyNumberFormat="1" applyFont="1" applyAlignment="1">
      <alignment wrapText="1"/>
    </xf>
    <xf numFmtId="14" fontId="19" fillId="0" borderId="0" xfId="0" applyNumberFormat="1" applyFont="1" applyAlignment="1">
      <alignment horizontal="left" wrapText="1"/>
    </xf>
    <xf numFmtId="0" fontId="22" fillId="0" borderId="0" xfId="0" applyFont="1" applyAlignment="1">
      <alignment wrapText="1"/>
    </xf>
    <xf numFmtId="0" fontId="22" fillId="0" borderId="0" xfId="0" applyFont="1" applyAlignment="1">
      <alignment vertical="top" wrapText="1"/>
    </xf>
    <xf numFmtId="0" fontId="0" fillId="0" borderId="0" xfId="0" applyAlignment="1">
      <alignment wrapText="1"/>
    </xf>
    <xf numFmtId="0" fontId="6" fillId="0" borderId="0" xfId="53" applyFont="1" applyAlignment="1" applyProtection="1">
      <alignment wrapText="1"/>
      <protection/>
    </xf>
    <xf numFmtId="49" fontId="19" fillId="0" borderId="0" xfId="0" applyNumberFormat="1" applyFont="1" applyAlignment="1">
      <alignment wrapText="1"/>
    </xf>
    <xf numFmtId="0" fontId="23" fillId="0" borderId="0" xfId="0" applyFont="1" applyAlignment="1">
      <alignment wrapText="1"/>
    </xf>
    <xf numFmtId="0" fontId="19" fillId="0" borderId="0" xfId="0" applyFont="1" applyAlignment="1">
      <alignment vertical="center" wrapText="1"/>
    </xf>
    <xf numFmtId="0" fontId="23" fillId="0" borderId="0" xfId="0" applyFont="1" applyAlignment="1">
      <alignment vertical="center" wrapText="1"/>
    </xf>
    <xf numFmtId="0" fontId="25" fillId="0" borderId="0" xfId="0" applyFont="1" applyAlignment="1">
      <alignment wrapText="1"/>
    </xf>
    <xf numFmtId="0" fontId="26" fillId="0" borderId="0" xfId="0" applyFont="1" applyAlignment="1">
      <alignment wrapText="1"/>
    </xf>
    <xf numFmtId="14" fontId="19" fillId="0" borderId="0" xfId="0" applyNumberFormat="1" applyFont="1" applyAlignment="1">
      <alignment wrapText="1"/>
    </xf>
    <xf numFmtId="15" fontId="18" fillId="0" borderId="0" xfId="0" applyNumberFormat="1" applyFont="1" applyAlignment="1">
      <alignment wrapText="1"/>
    </xf>
    <xf numFmtId="15" fontId="19" fillId="0" borderId="0" xfId="0" applyNumberFormat="1" applyFont="1" applyAlignment="1">
      <alignment wrapText="1"/>
    </xf>
    <xf numFmtId="15" fontId="19" fillId="34" borderId="0" xfId="0" applyNumberFormat="1" applyFont="1" applyFill="1" applyAlignment="1">
      <alignment horizontal="left" wrapText="1"/>
    </xf>
    <xf numFmtId="0" fontId="25" fillId="35" borderId="0" xfId="0" applyFont="1" applyFill="1" applyAlignment="1">
      <alignment wrapText="1"/>
    </xf>
    <xf numFmtId="0" fontId="19" fillId="0" borderId="0" xfId="0" applyFont="1" applyAlignment="1">
      <alignment horizontal="left" wrapText="1"/>
    </xf>
    <xf numFmtId="0" fontId="27" fillId="0" borderId="0" xfId="0" applyFont="1" applyAlignment="1">
      <alignment wrapText="1"/>
    </xf>
    <xf numFmtId="165" fontId="27" fillId="0" borderId="0" xfId="0" applyNumberFormat="1" applyFont="1" applyAlignment="1">
      <alignment horizontal="left" wrapText="1"/>
    </xf>
    <xf numFmtId="49" fontId="29" fillId="0" borderId="0" xfId="0" applyNumberFormat="1" applyFont="1" applyAlignment="1">
      <alignment vertical="top" wrapText="1" readingOrder="1"/>
    </xf>
    <xf numFmtId="0" fontId="28" fillId="0" borderId="0" xfId="0" applyFont="1" applyAlignment="1">
      <alignment wrapText="1"/>
    </xf>
    <xf numFmtId="166" fontId="19" fillId="0" borderId="0" xfId="0" applyNumberFormat="1" applyFont="1" applyAlignment="1">
      <alignment horizontal="left" wrapText="1"/>
    </xf>
    <xf numFmtId="0" fontId="19" fillId="0" borderId="0" xfId="0" applyNumberFormat="1" applyFont="1" applyAlignment="1">
      <alignment wrapText="1"/>
    </xf>
    <xf numFmtId="15" fontId="19" fillId="0" borderId="0" xfId="0" applyNumberFormat="1" applyFont="1" applyAlignment="1" quotePrefix="1">
      <alignment wrapText="1"/>
    </xf>
    <xf numFmtId="44" fontId="0" fillId="0" borderId="0" xfId="0" applyNumberFormat="1" applyAlignment="1">
      <alignment/>
    </xf>
    <xf numFmtId="10" fontId="0" fillId="0" borderId="0" xfId="0" applyNumberFormat="1" applyAlignment="1">
      <alignment/>
    </xf>
    <xf numFmtId="0" fontId="19" fillId="0" borderId="0" xfId="0" applyFont="1" applyAlignment="1">
      <alignment wrapText="1"/>
    </xf>
    <xf numFmtId="44" fontId="47" fillId="0" borderId="16" xfId="44" applyFont="1" applyBorder="1" applyAlignment="1" quotePrefix="1">
      <alignment/>
    </xf>
    <xf numFmtId="44" fontId="0" fillId="0" borderId="16" xfId="44" applyFont="1" applyBorder="1" applyAlignment="1">
      <alignment/>
    </xf>
    <xf numFmtId="44" fontId="0" fillId="0" borderId="24" xfId="44" applyFont="1" applyBorder="1" applyAlignment="1" quotePrefix="1">
      <alignment/>
    </xf>
    <xf numFmtId="44" fontId="7" fillId="0" borderId="24" xfId="46" applyFont="1" applyBorder="1" applyAlignment="1">
      <alignment horizontal="center" vertical="top" wrapText="1"/>
    </xf>
    <xf numFmtId="44" fontId="7" fillId="0" borderId="24" xfId="57" applyNumberFormat="1" applyFont="1" applyBorder="1" applyAlignment="1">
      <alignment horizontal="center" vertical="top" wrapText="1"/>
      <protection/>
    </xf>
    <xf numFmtId="44" fontId="2" fillId="0" borderId="24" xfId="46" applyFont="1" applyBorder="1" applyAlignment="1">
      <alignment horizontal="center" vertical="top" wrapText="1"/>
    </xf>
    <xf numFmtId="44" fontId="7" fillId="0" borderId="24" xfId="46" applyFont="1" applyBorder="1" applyAlignment="1">
      <alignment vertical="top" wrapText="1"/>
    </xf>
    <xf numFmtId="44" fontId="7" fillId="0" borderId="24" xfId="46" applyFont="1" applyFill="1" applyBorder="1" applyAlignment="1">
      <alignment horizontal="center" vertical="top" wrapText="1"/>
    </xf>
    <xf numFmtId="44" fontId="7" fillId="0" borderId="24" xfId="46" applyFont="1" applyBorder="1" applyAlignment="1">
      <alignment vertical="top"/>
    </xf>
    <xf numFmtId="44" fontId="7" fillId="0" borderId="25" xfId="46" applyFont="1" applyBorder="1" applyAlignment="1">
      <alignment vertical="top"/>
    </xf>
    <xf numFmtId="0" fontId="4" fillId="0" borderId="22" xfId="57" applyFont="1" applyFill="1" applyBorder="1" applyAlignment="1">
      <alignment horizontal="center" wrapText="1"/>
      <protection/>
    </xf>
    <xf numFmtId="0" fontId="2" fillId="0" borderId="22" xfId="57" applyBorder="1">
      <alignment/>
      <protection/>
    </xf>
    <xf numFmtId="44" fontId="0" fillId="0" borderId="16" xfId="44" applyFont="1" applyFill="1" applyBorder="1" applyAlignment="1">
      <alignment/>
    </xf>
    <xf numFmtId="44" fontId="0" fillId="0" borderId="17" xfId="44" applyFont="1" applyBorder="1" applyAlignment="1">
      <alignment/>
    </xf>
    <xf numFmtId="44" fontId="1" fillId="0" borderId="16" xfId="44" applyFont="1" applyBorder="1" applyAlignment="1">
      <alignment horizontal="center" vertical="top" wrapText="1"/>
    </xf>
    <xf numFmtId="44" fontId="47" fillId="0" borderId="16" xfId="44" applyFont="1" applyBorder="1" applyAlignment="1">
      <alignment horizontal="center" vertical="top" wrapText="1"/>
    </xf>
    <xf numFmtId="44" fontId="1" fillId="0" borderId="16" xfId="44" applyFont="1" applyBorder="1" applyAlignment="1">
      <alignment vertical="top" wrapText="1"/>
    </xf>
    <xf numFmtId="44" fontId="1" fillId="0" borderId="16" xfId="44" applyFont="1" applyFill="1" applyBorder="1" applyAlignment="1">
      <alignment horizontal="center" vertical="top" wrapText="1"/>
    </xf>
    <xf numFmtId="44" fontId="1" fillId="0" borderId="16" xfId="44" applyFont="1" applyBorder="1" applyAlignment="1">
      <alignment vertical="top"/>
    </xf>
    <xf numFmtId="44" fontId="1" fillId="0" borderId="17" xfId="44" applyFont="1" applyBorder="1" applyAlignment="1">
      <alignment vertical="top"/>
    </xf>
    <xf numFmtId="44" fontId="47" fillId="0" borderId="16" xfId="44" applyFont="1" applyBorder="1" applyAlignment="1">
      <alignment/>
    </xf>
    <xf numFmtId="44" fontId="47" fillId="0" borderId="16" xfId="44" applyFont="1" applyBorder="1" applyAlignment="1">
      <alignment vertical="top" wrapText="1"/>
    </xf>
    <xf numFmtId="44" fontId="1" fillId="0" borderId="16" xfId="44" applyFont="1" applyBorder="1" applyAlignment="1">
      <alignment/>
    </xf>
    <xf numFmtId="44" fontId="1" fillId="0" borderId="16" xfId="44" applyFont="1" applyFill="1" applyBorder="1" applyAlignment="1">
      <alignment/>
    </xf>
    <xf numFmtId="44" fontId="1" fillId="0" borderId="17" xfId="44" applyFont="1" applyBorder="1" applyAlignment="1">
      <alignment/>
    </xf>
    <xf numFmtId="44" fontId="47" fillId="0" borderId="16" xfId="44" applyFont="1" applyFill="1" applyBorder="1" applyAlignment="1">
      <alignment/>
    </xf>
    <xf numFmtId="44" fontId="47" fillId="0" borderId="17" xfId="44" applyFont="1" applyBorder="1" applyAlignment="1">
      <alignment/>
    </xf>
    <xf numFmtId="0" fontId="13" fillId="0" borderId="26" xfId="0" applyFont="1" applyBorder="1" applyAlignment="1">
      <alignment vertical="center"/>
    </xf>
    <xf numFmtId="0" fontId="13" fillId="0" borderId="27" xfId="0" applyFont="1" applyBorder="1" applyAlignment="1">
      <alignment vertical="center"/>
    </xf>
    <xf numFmtId="0" fontId="2" fillId="0" borderId="0" xfId="57" applyFont="1">
      <alignment/>
      <protection/>
    </xf>
    <xf numFmtId="0" fontId="15" fillId="0" borderId="21" xfId="57" applyFont="1" applyBorder="1" applyAlignment="1">
      <alignment horizontal="center" vertical="center" wrapText="1"/>
      <protection/>
    </xf>
    <xf numFmtId="0" fontId="15" fillId="0" borderId="21" xfId="57" applyFont="1" applyBorder="1" applyAlignment="1">
      <alignment horizontal="center" vertical="center"/>
      <protection/>
    </xf>
    <xf numFmtId="0" fontId="15" fillId="0" borderId="28" xfId="57" applyFont="1" applyBorder="1" applyAlignment="1">
      <alignment horizontal="center" vertical="center" wrapText="1"/>
      <protection/>
    </xf>
    <xf numFmtId="44" fontId="65" fillId="36" borderId="16" xfId="44" applyFont="1" applyFill="1" applyBorder="1" applyAlignment="1">
      <alignment horizontal="center" vertical="center" wrapText="1"/>
    </xf>
    <xf numFmtId="44" fontId="65" fillId="33" borderId="16" xfId="44" applyFont="1" applyFill="1" applyBorder="1" applyAlignment="1">
      <alignment vertical="center"/>
    </xf>
    <xf numFmtId="44" fontId="48" fillId="32" borderId="16" xfId="46" applyFont="1" applyFill="1" applyBorder="1" applyAlignment="1">
      <alignment vertical="center" wrapText="1"/>
    </xf>
    <xf numFmtId="10" fontId="48" fillId="32" borderId="29" xfId="60" applyNumberFormat="1" applyFont="1" applyFill="1" applyBorder="1" applyAlignment="1">
      <alignment vertical="center" wrapText="1"/>
    </xf>
    <xf numFmtId="44" fontId="65" fillId="36" borderId="16" xfId="44" applyFont="1" applyFill="1" applyBorder="1" applyAlignment="1">
      <alignment vertical="center"/>
    </xf>
    <xf numFmtId="44" fontId="65" fillId="36" borderId="16" xfId="44" applyFont="1" applyFill="1" applyBorder="1" applyAlignment="1">
      <alignment vertical="center" wrapText="1"/>
    </xf>
    <xf numFmtId="9" fontId="48" fillId="32" borderId="29" xfId="60" applyFont="1" applyFill="1" applyBorder="1" applyAlignment="1">
      <alignment vertical="center" wrapText="1"/>
    </xf>
    <xf numFmtId="0" fontId="17" fillId="0" borderId="16" xfId="57" applyFont="1" applyBorder="1" applyAlignment="1">
      <alignment vertical="center"/>
      <protection/>
    </xf>
    <xf numFmtId="0" fontId="17" fillId="0" borderId="29" xfId="57" applyFont="1" applyBorder="1" applyAlignment="1">
      <alignment vertical="center"/>
      <protection/>
    </xf>
    <xf numFmtId="44" fontId="65" fillId="2" borderId="19" xfId="15" applyNumberFormat="1" applyFont="1" applyBorder="1" applyAlignment="1">
      <alignment vertical="center"/>
    </xf>
    <xf numFmtId="44" fontId="65" fillId="2" borderId="30" xfId="15" applyNumberFormat="1" applyFont="1" applyBorder="1" applyAlignment="1">
      <alignment vertical="center"/>
    </xf>
    <xf numFmtId="44" fontId="47" fillId="0" borderId="16" xfId="44" applyFont="1" applyBorder="1" applyAlignment="1">
      <alignment vertical="top"/>
    </xf>
    <xf numFmtId="44" fontId="7" fillId="0" borderId="31" xfId="46" applyFont="1" applyBorder="1" applyAlignment="1">
      <alignment horizontal="center" vertical="top" wrapText="1"/>
    </xf>
    <xf numFmtId="44" fontId="0" fillId="0" borderId="32" xfId="46" applyFont="1" applyBorder="1" applyAlignment="1" quotePrefix="1">
      <alignment/>
    </xf>
    <xf numFmtId="44" fontId="2" fillId="0" borderId="16" xfId="46" applyFont="1" applyBorder="1" applyAlignment="1" quotePrefix="1">
      <alignment/>
    </xf>
    <xf numFmtId="44" fontId="0" fillId="0" borderId="32" xfId="46" applyFont="1" applyBorder="1" applyAlignment="1" quotePrefix="1">
      <alignment/>
    </xf>
    <xf numFmtId="44" fontId="0" fillId="0" borderId="16" xfId="46" applyFont="1" applyBorder="1" applyAlignment="1">
      <alignment/>
    </xf>
    <xf numFmtId="44" fontId="7" fillId="0" borderId="31" xfId="46" applyFont="1" applyBorder="1" applyAlignment="1">
      <alignment vertical="top" wrapText="1"/>
    </xf>
    <xf numFmtId="44" fontId="7" fillId="0" borderId="31" xfId="46" applyFont="1" applyBorder="1" applyAlignment="1">
      <alignment/>
    </xf>
    <xf numFmtId="0" fontId="2" fillId="0" borderId="31" xfId="57" applyBorder="1" applyAlignment="1">
      <alignment/>
      <protection/>
    </xf>
    <xf numFmtId="0" fontId="2" fillId="0" borderId="31" xfId="57" applyBorder="1" applyAlignment="1">
      <alignment horizontal="center"/>
      <protection/>
    </xf>
    <xf numFmtId="44" fontId="0" fillId="0" borderId="31" xfId="46" applyFont="1" applyBorder="1" applyAlignment="1">
      <alignment horizontal="center"/>
    </xf>
    <xf numFmtId="44" fontId="0" fillId="0" borderId="31" xfId="46" applyFont="1" applyBorder="1" applyAlignment="1">
      <alignment/>
    </xf>
    <xf numFmtId="0" fontId="2" fillId="0" borderId="31" xfId="57" applyFont="1" applyBorder="1" applyAlignment="1">
      <alignment horizontal="center"/>
      <protection/>
    </xf>
    <xf numFmtId="0" fontId="2" fillId="0" borderId="31" xfId="57" applyFont="1" applyBorder="1" applyAlignment="1">
      <alignment/>
      <protection/>
    </xf>
    <xf numFmtId="44" fontId="2" fillId="0" borderId="16" xfId="44" applyFont="1" applyBorder="1" applyAlignment="1" quotePrefix="1">
      <alignment/>
    </xf>
    <xf numFmtId="0" fontId="4" fillId="0" borderId="15" xfId="57" applyFont="1" applyFill="1" applyBorder="1" applyAlignment="1">
      <alignment horizontal="center" wrapText="1"/>
      <protection/>
    </xf>
    <xf numFmtId="9" fontId="48" fillId="7" borderId="29" xfId="60" applyFont="1" applyFill="1" applyBorder="1" applyAlignment="1">
      <alignment vertical="center" wrapText="1"/>
    </xf>
    <xf numFmtId="44" fontId="48" fillId="7" borderId="29" xfId="60" applyNumberFormat="1" applyFont="1" applyFill="1" applyBorder="1" applyAlignment="1">
      <alignment vertical="center" wrapText="1"/>
    </xf>
    <xf numFmtId="44" fontId="0" fillId="0" borderId="16" xfId="44" applyFont="1" applyBorder="1" applyAlignment="1">
      <alignment/>
    </xf>
    <xf numFmtId="44" fontId="0" fillId="0" borderId="0" xfId="46" applyFont="1" applyFill="1" applyBorder="1" applyAlignment="1">
      <alignment/>
    </xf>
    <xf numFmtId="0" fontId="22" fillId="0" borderId="0" xfId="0" applyFont="1" applyAlignment="1">
      <alignment/>
    </xf>
    <xf numFmtId="44" fontId="0" fillId="0" borderId="32" xfId="44" applyFont="1" applyBorder="1" applyAlignment="1" quotePrefix="1">
      <alignment/>
    </xf>
    <xf numFmtId="9" fontId="0" fillId="0" borderId="0" xfId="0" applyNumberFormat="1" applyAlignment="1">
      <alignment/>
    </xf>
    <xf numFmtId="0" fontId="63" fillId="0" borderId="0" xfId="0" applyFont="1" applyAlignment="1">
      <alignment horizontal="center"/>
    </xf>
    <xf numFmtId="0" fontId="63" fillId="0" borderId="0" xfId="0" applyFont="1" applyAlignment="1">
      <alignment horizontal="center" wrapText="1"/>
    </xf>
    <xf numFmtId="0" fontId="3" fillId="0" borderId="33" xfId="57" applyFont="1" applyBorder="1" applyAlignment="1">
      <alignment horizontal="center" vertical="top" wrapText="1"/>
      <protection/>
    </xf>
    <xf numFmtId="0" fontId="3" fillId="0" borderId="34" xfId="57" applyFont="1" applyBorder="1" applyAlignment="1">
      <alignment horizontal="center"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1" defaultTableStyle="TableStyleMedium9" defaultPivotStyle="PivotStyleLight16">
    <tableStyle name="PivotTable Style 1"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Z56"/>
  <sheetViews>
    <sheetView zoomScalePageLayoutView="0" workbookViewId="0" topLeftCell="A1">
      <pane xSplit="3" ySplit="1" topLeftCell="Q2" activePane="bottomRight" state="frozen"/>
      <selection pane="topLeft" activeCell="A1" sqref="A1"/>
      <selection pane="topRight" activeCell="D1" sqref="D1"/>
      <selection pane="bottomLeft" activeCell="A2" sqref="A2"/>
      <selection pane="bottomRight" activeCell="T5" sqref="T5"/>
    </sheetView>
  </sheetViews>
  <sheetFormatPr defaultColWidth="9.140625" defaultRowHeight="15"/>
  <cols>
    <col min="1" max="1" width="4.00390625" style="8" customWidth="1"/>
    <col min="2" max="2" width="55.8515625" style="8" customWidth="1"/>
    <col min="3" max="3" width="16.00390625" style="8" customWidth="1"/>
    <col min="4" max="4" width="14.28125" style="8" bestFit="1" customWidth="1"/>
    <col min="5" max="5" width="14.8515625" style="8" customWidth="1"/>
    <col min="6" max="6" width="15.421875" style="8" customWidth="1"/>
    <col min="7" max="7" width="14.140625" style="8" customWidth="1"/>
    <col min="8" max="8" width="14.421875" style="8" customWidth="1"/>
    <col min="9" max="9" width="15.28125" style="8" customWidth="1"/>
    <col min="10" max="10" width="13.7109375" style="8" customWidth="1"/>
    <col min="11" max="11" width="13.8515625" style="8" customWidth="1"/>
    <col min="12" max="12" width="12.28125" style="8" bestFit="1" customWidth="1"/>
    <col min="13" max="13" width="12.28125" style="8" customWidth="1"/>
    <col min="14" max="14" width="12.421875" style="8" bestFit="1" customWidth="1"/>
    <col min="15" max="15" width="14.00390625" style="8" customWidth="1"/>
    <col min="16" max="17" width="14.28125" style="8" customWidth="1"/>
    <col min="18" max="18" width="14.00390625" style="8" customWidth="1"/>
    <col min="19" max="19" width="14.8515625" style="8" customWidth="1"/>
    <col min="20" max="21" width="13.7109375" style="8" customWidth="1"/>
    <col min="22" max="22" width="14.28125" style="8" customWidth="1"/>
    <col min="23" max="23" width="13.8515625" style="8" customWidth="1"/>
    <col min="24" max="24" width="14.00390625" style="8" customWidth="1"/>
    <col min="25" max="25" width="15.140625" style="8" customWidth="1"/>
    <col min="26" max="26" width="15.00390625" style="8" customWidth="1"/>
    <col min="27" max="27" width="15.28125" style="40" customWidth="1"/>
    <col min="28" max="29" width="16.00390625" style="8" customWidth="1"/>
    <col min="30" max="30" width="12.421875" style="8" customWidth="1"/>
    <col min="31" max="31" width="13.28125" style="8" customWidth="1"/>
    <col min="32" max="32" width="14.00390625" style="8" customWidth="1"/>
    <col min="33" max="33" width="13.00390625" style="8" customWidth="1"/>
    <col min="34" max="34" width="12.28125" style="8" bestFit="1" customWidth="1"/>
    <col min="35" max="35" width="13.00390625" style="8" customWidth="1"/>
    <col min="36" max="36" width="13.28125" style="8" customWidth="1"/>
    <col min="37" max="37" width="14.57421875" style="8" customWidth="1"/>
    <col min="38" max="38" width="14.00390625" style="8" customWidth="1"/>
    <col min="39" max="39" width="13.421875" style="8" customWidth="1"/>
    <col min="40" max="40" width="14.421875" style="8" customWidth="1"/>
    <col min="41" max="41" width="12.28125" style="8" bestFit="1" customWidth="1"/>
    <col min="42" max="42" width="14.00390625" style="8" customWidth="1"/>
    <col min="43" max="43" width="16.28125" style="8" customWidth="1"/>
    <col min="44" max="44" width="14.28125" style="8" customWidth="1"/>
    <col min="45" max="45" width="14.57421875" style="8" customWidth="1"/>
    <col min="46" max="46" width="15.00390625" style="8" customWidth="1"/>
    <col min="47" max="47" width="13.140625" style="8" customWidth="1"/>
    <col min="48" max="48" width="14.00390625" style="8" bestFit="1" customWidth="1"/>
    <col min="49" max="49" width="13.140625" style="8" customWidth="1"/>
    <col min="50" max="50" width="13.00390625" style="8" customWidth="1"/>
    <col min="51" max="51" width="9.28125" style="8" bestFit="1" customWidth="1"/>
    <col min="52" max="52" width="19.00390625" style="8" customWidth="1"/>
    <col min="53" max="16384" width="9.140625" style="8" customWidth="1"/>
  </cols>
  <sheetData>
    <row r="1" spans="1:51" ht="38.25" customHeight="1" thickBot="1">
      <c r="A1" s="204" t="s">
        <v>0</v>
      </c>
      <c r="B1" s="205"/>
      <c r="C1" s="4" t="s">
        <v>2</v>
      </c>
      <c r="D1" s="104" t="s">
        <v>3</v>
      </c>
      <c r="E1" s="104" t="s">
        <v>4</v>
      </c>
      <c r="F1" s="104" t="s">
        <v>5</v>
      </c>
      <c r="G1" s="104" t="s">
        <v>6</v>
      </c>
      <c r="H1" s="104" t="s">
        <v>134</v>
      </c>
      <c r="I1" s="104" t="s">
        <v>8</v>
      </c>
      <c r="J1" s="104" t="s">
        <v>9</v>
      </c>
      <c r="K1" s="104" t="s">
        <v>10</v>
      </c>
      <c r="L1" s="104" t="s">
        <v>11</v>
      </c>
      <c r="M1" s="104" t="s">
        <v>7</v>
      </c>
      <c r="N1" s="104" t="s">
        <v>12</v>
      </c>
      <c r="O1" s="104" t="s">
        <v>13</v>
      </c>
      <c r="P1" s="104" t="s">
        <v>14</v>
      </c>
      <c r="Q1" s="104" t="s">
        <v>16</v>
      </c>
      <c r="R1" s="104" t="s">
        <v>15</v>
      </c>
      <c r="S1" s="104" t="s">
        <v>17</v>
      </c>
      <c r="T1" s="104" t="s">
        <v>18</v>
      </c>
      <c r="U1" s="104" t="s">
        <v>19</v>
      </c>
      <c r="V1" s="104" t="s">
        <v>20</v>
      </c>
      <c r="W1" s="104" t="s">
        <v>21</v>
      </c>
      <c r="X1" s="104" t="s">
        <v>22</v>
      </c>
      <c r="Y1" s="104" t="s">
        <v>23</v>
      </c>
      <c r="Z1" s="104" t="s">
        <v>24</v>
      </c>
      <c r="AA1" s="145" t="s">
        <v>25</v>
      </c>
      <c r="AB1" s="104" t="s">
        <v>26</v>
      </c>
      <c r="AC1" s="104" t="s">
        <v>27</v>
      </c>
      <c r="AD1" s="104" t="s">
        <v>28</v>
      </c>
      <c r="AE1" s="104" t="s">
        <v>29</v>
      </c>
      <c r="AF1" s="104" t="s">
        <v>30</v>
      </c>
      <c r="AG1" s="104" t="s">
        <v>31</v>
      </c>
      <c r="AH1" s="104" t="s">
        <v>32</v>
      </c>
      <c r="AI1" s="104" t="s">
        <v>33</v>
      </c>
      <c r="AJ1" s="104" t="s">
        <v>34</v>
      </c>
      <c r="AK1" s="104" t="s">
        <v>35</v>
      </c>
      <c r="AL1" s="104" t="s">
        <v>36</v>
      </c>
      <c r="AM1" s="104" t="s">
        <v>37</v>
      </c>
      <c r="AN1" s="104" t="s">
        <v>38</v>
      </c>
      <c r="AO1" s="104" t="s">
        <v>39</v>
      </c>
      <c r="AP1" s="104" t="s">
        <v>40</v>
      </c>
      <c r="AQ1" s="104" t="s">
        <v>41</v>
      </c>
      <c r="AR1" s="104" t="s">
        <v>42</v>
      </c>
      <c r="AS1" s="104" t="s">
        <v>43</v>
      </c>
      <c r="AT1" s="104" t="s">
        <v>44</v>
      </c>
      <c r="AU1" s="104" t="s">
        <v>45</v>
      </c>
      <c r="AV1" s="104" t="s">
        <v>46</v>
      </c>
      <c r="AW1" s="104" t="s">
        <v>47</v>
      </c>
      <c r="AX1" s="104" t="s">
        <v>48</v>
      </c>
      <c r="AY1" s="146"/>
    </row>
    <row r="2" spans="1:51" ht="15.75" customHeight="1" thickTop="1">
      <c r="A2" s="162" t="s">
        <v>80</v>
      </c>
      <c r="B2" s="163"/>
      <c r="C2" s="84"/>
      <c r="D2" s="137"/>
      <c r="E2" s="138"/>
      <c r="F2" s="138"/>
      <c r="G2" s="138"/>
      <c r="H2" s="137"/>
      <c r="I2" s="138"/>
      <c r="J2" s="137"/>
      <c r="K2" s="138"/>
      <c r="L2" s="137"/>
      <c r="M2" s="200"/>
      <c r="N2" s="138"/>
      <c r="O2" s="138"/>
      <c r="P2" s="138"/>
      <c r="Q2" s="139"/>
      <c r="R2" s="137"/>
      <c r="S2" s="140"/>
      <c r="T2" s="137"/>
      <c r="U2" s="138"/>
      <c r="V2" s="137"/>
      <c r="W2" s="138"/>
      <c r="X2" s="141"/>
      <c r="Y2" s="137"/>
      <c r="Z2" s="138"/>
      <c r="AA2" s="142"/>
      <c r="AB2" s="141"/>
      <c r="AC2" s="140"/>
      <c r="AD2" s="137"/>
      <c r="AE2" s="143"/>
      <c r="AF2" s="138"/>
      <c r="AG2" s="183"/>
      <c r="AH2" s="138"/>
      <c r="AI2" s="181"/>
      <c r="AJ2" s="143"/>
      <c r="AK2" s="138"/>
      <c r="AL2" s="138"/>
      <c r="AM2" s="140"/>
      <c r="AN2" s="137"/>
      <c r="AO2" s="138"/>
      <c r="AP2" s="137"/>
      <c r="AQ2" s="138"/>
      <c r="AR2" s="143"/>
      <c r="AS2" s="143"/>
      <c r="AT2" s="183"/>
      <c r="AU2" s="138"/>
      <c r="AV2" s="143"/>
      <c r="AW2" s="140"/>
      <c r="AX2" s="140"/>
      <c r="AY2" s="144"/>
    </row>
    <row r="3" spans="1:51" ht="15.75" customHeight="1">
      <c r="A3" s="48"/>
      <c r="B3" s="49" t="s">
        <v>81</v>
      </c>
      <c r="C3" s="50">
        <f aca="true" t="shared" si="0" ref="C3:C51">SUM(D3:AX3)</f>
        <v>3710084.88</v>
      </c>
      <c r="D3" s="135">
        <v>239550</v>
      </c>
      <c r="E3" s="149">
        <v>32000</v>
      </c>
      <c r="F3" s="149">
        <v>20150</v>
      </c>
      <c r="G3" s="149">
        <v>30356.480000000003</v>
      </c>
      <c r="H3" s="135">
        <v>0</v>
      </c>
      <c r="I3" s="149">
        <v>71653.75</v>
      </c>
      <c r="J3" s="135">
        <v>15258.539999999999</v>
      </c>
      <c r="K3" s="149">
        <v>108280</v>
      </c>
      <c r="L3" s="135">
        <v>44646</v>
      </c>
      <c r="M3" s="193">
        <v>17005.120000000003</v>
      </c>
      <c r="N3" s="149">
        <v>0</v>
      </c>
      <c r="O3" s="149">
        <v>0</v>
      </c>
      <c r="P3" s="149">
        <v>74865.45</v>
      </c>
      <c r="Q3" s="149">
        <v>385831</v>
      </c>
      <c r="R3" s="135">
        <v>16260</v>
      </c>
      <c r="S3" s="150">
        <v>34570</v>
      </c>
      <c r="T3" s="135">
        <v>74866.03999999998</v>
      </c>
      <c r="U3" s="149">
        <v>69151.5</v>
      </c>
      <c r="V3" s="135">
        <v>27054.4</v>
      </c>
      <c r="W3" s="149">
        <v>70610</v>
      </c>
      <c r="X3" s="151">
        <v>147000</v>
      </c>
      <c r="Y3" s="135">
        <v>142729.84999999998</v>
      </c>
      <c r="Z3" s="149">
        <v>118597</v>
      </c>
      <c r="AA3" s="152">
        <v>0</v>
      </c>
      <c r="AB3" s="151">
        <v>213110</v>
      </c>
      <c r="AC3" s="150">
        <v>27968</v>
      </c>
      <c r="AD3" s="135">
        <v>71131</v>
      </c>
      <c r="AE3" s="153">
        <v>222840</v>
      </c>
      <c r="AF3" s="149">
        <v>0</v>
      </c>
      <c r="AG3" s="193">
        <v>0</v>
      </c>
      <c r="AH3" s="149">
        <v>0</v>
      </c>
      <c r="AI3" s="182">
        <v>10013</v>
      </c>
      <c r="AJ3" s="153">
        <v>9600</v>
      </c>
      <c r="AK3" s="149">
        <v>176256</v>
      </c>
      <c r="AL3" s="151">
        <v>99340</v>
      </c>
      <c r="AM3" s="150">
        <v>0</v>
      </c>
      <c r="AN3" s="135">
        <v>283332</v>
      </c>
      <c r="AO3" s="149">
        <v>0</v>
      </c>
      <c r="AP3" s="135">
        <v>37660</v>
      </c>
      <c r="AQ3" s="149">
        <v>58753.5</v>
      </c>
      <c r="AR3" s="153">
        <v>23056</v>
      </c>
      <c r="AS3" s="153">
        <v>41998</v>
      </c>
      <c r="AT3" s="182">
        <v>25952</v>
      </c>
      <c r="AU3" s="149">
        <v>116179.25</v>
      </c>
      <c r="AV3" s="153">
        <v>515475</v>
      </c>
      <c r="AW3" s="150">
        <v>13290</v>
      </c>
      <c r="AX3" s="150">
        <v>23696</v>
      </c>
      <c r="AY3" s="154"/>
    </row>
    <row r="4" spans="1:51" ht="15.75" customHeight="1">
      <c r="A4" s="48"/>
      <c r="B4" s="49" t="s">
        <v>82</v>
      </c>
      <c r="C4" s="50">
        <f t="shared" si="0"/>
        <v>5457783.5</v>
      </c>
      <c r="D4" s="136">
        <v>367689</v>
      </c>
      <c r="E4" s="149">
        <v>200000</v>
      </c>
      <c r="F4" s="149">
        <v>50000</v>
      </c>
      <c r="G4" s="149">
        <v>20000</v>
      </c>
      <c r="H4" s="136">
        <v>0</v>
      </c>
      <c r="I4" s="149">
        <v>15000</v>
      </c>
      <c r="J4" s="136">
        <v>60000</v>
      </c>
      <c r="K4" s="149">
        <v>213485</v>
      </c>
      <c r="L4" s="136">
        <v>100000</v>
      </c>
      <c r="M4" s="197">
        <v>17750</v>
      </c>
      <c r="N4" s="149">
        <v>0</v>
      </c>
      <c r="O4" s="149">
        <v>0</v>
      </c>
      <c r="P4" s="149">
        <v>100000</v>
      </c>
      <c r="Q4" s="149">
        <v>350000</v>
      </c>
      <c r="R4" s="136">
        <v>100000</v>
      </c>
      <c r="S4" s="150">
        <v>50000</v>
      </c>
      <c r="T4" s="136">
        <v>66300</v>
      </c>
      <c r="U4" s="149">
        <v>150000</v>
      </c>
      <c r="V4" s="136">
        <v>12000</v>
      </c>
      <c r="W4" s="149">
        <v>235950</v>
      </c>
      <c r="X4" s="151">
        <v>150000</v>
      </c>
      <c r="Y4" s="136">
        <v>200000</v>
      </c>
      <c r="Z4" s="149">
        <v>100000</v>
      </c>
      <c r="AA4" s="152">
        <v>0</v>
      </c>
      <c r="AB4" s="151">
        <v>475857.5</v>
      </c>
      <c r="AC4" s="150">
        <v>68750</v>
      </c>
      <c r="AD4" s="136">
        <v>105000</v>
      </c>
      <c r="AE4" s="153">
        <v>25000</v>
      </c>
      <c r="AF4" s="149">
        <v>0</v>
      </c>
      <c r="AG4" s="136">
        <v>0</v>
      </c>
      <c r="AH4" s="149">
        <v>0</v>
      </c>
      <c r="AI4" s="71">
        <v>20000</v>
      </c>
      <c r="AJ4" s="153">
        <v>0</v>
      </c>
      <c r="AK4" s="149">
        <v>35000</v>
      </c>
      <c r="AL4" s="149">
        <v>0</v>
      </c>
      <c r="AM4" s="150">
        <v>0</v>
      </c>
      <c r="AN4" s="197">
        <v>1350000</v>
      </c>
      <c r="AO4" s="149">
        <v>0</v>
      </c>
      <c r="AP4" s="136">
        <v>100000</v>
      </c>
      <c r="AQ4" s="149">
        <v>100002</v>
      </c>
      <c r="AR4" s="153">
        <v>30000</v>
      </c>
      <c r="AS4" s="153">
        <v>50000</v>
      </c>
      <c r="AT4" s="184">
        <v>20000</v>
      </c>
      <c r="AU4" s="149">
        <v>125000</v>
      </c>
      <c r="AV4" s="153">
        <v>370000</v>
      </c>
      <c r="AW4" s="150">
        <v>25000</v>
      </c>
      <c r="AX4" s="150">
        <v>0</v>
      </c>
      <c r="AY4" s="154"/>
    </row>
    <row r="5" spans="1:51" ht="15.75" customHeight="1">
      <c r="A5" s="48"/>
      <c r="B5" s="49" t="s">
        <v>83</v>
      </c>
      <c r="C5" s="50">
        <f t="shared" si="0"/>
        <v>3499738.4299999992</v>
      </c>
      <c r="D5" s="136">
        <v>38089</v>
      </c>
      <c r="E5" s="149">
        <v>0</v>
      </c>
      <c r="F5" s="149">
        <v>93975</v>
      </c>
      <c r="G5" s="149">
        <v>13033.04</v>
      </c>
      <c r="H5" s="136">
        <v>0</v>
      </c>
      <c r="I5" s="149">
        <v>137725</v>
      </c>
      <c r="J5" s="136">
        <v>85380.52</v>
      </c>
      <c r="K5" s="149">
        <v>87520</v>
      </c>
      <c r="L5" s="136">
        <v>48214</v>
      </c>
      <c r="M5" s="197">
        <v>12746</v>
      </c>
      <c r="N5" s="149">
        <v>0</v>
      </c>
      <c r="O5" s="149">
        <v>0</v>
      </c>
      <c r="P5" s="149">
        <v>6898.43</v>
      </c>
      <c r="Q5" s="149">
        <v>75636</v>
      </c>
      <c r="R5" s="136">
        <v>12460</v>
      </c>
      <c r="S5" s="150">
        <v>88245</v>
      </c>
      <c r="T5" s="136">
        <v>289634</v>
      </c>
      <c r="U5" s="149">
        <v>96898.75</v>
      </c>
      <c r="V5" s="136">
        <v>78725.92000000001</v>
      </c>
      <c r="W5" s="149">
        <v>128020</v>
      </c>
      <c r="X5" s="151">
        <v>20250</v>
      </c>
      <c r="Y5" s="136">
        <v>200337.5</v>
      </c>
      <c r="Z5" s="149">
        <v>11503.4</v>
      </c>
      <c r="AA5" s="152">
        <v>0</v>
      </c>
      <c r="AB5" s="151">
        <v>137575</v>
      </c>
      <c r="AC5" s="150">
        <v>27136</v>
      </c>
      <c r="AD5" s="136">
        <v>45668.75</v>
      </c>
      <c r="AE5" s="153">
        <v>0</v>
      </c>
      <c r="AF5" s="149">
        <v>180513</v>
      </c>
      <c r="AG5" s="136">
        <v>178448</v>
      </c>
      <c r="AH5" s="149">
        <v>0</v>
      </c>
      <c r="AI5" s="71">
        <v>0</v>
      </c>
      <c r="AJ5" s="153">
        <v>0</v>
      </c>
      <c r="AK5" s="149">
        <v>77760</v>
      </c>
      <c r="AL5" s="149">
        <v>418880</v>
      </c>
      <c r="AM5" s="150">
        <v>26150</v>
      </c>
      <c r="AN5" s="197">
        <v>25620</v>
      </c>
      <c r="AO5" s="149">
        <v>53880</v>
      </c>
      <c r="AP5" s="136">
        <v>96640</v>
      </c>
      <c r="AQ5" s="149">
        <v>93338.40000000001</v>
      </c>
      <c r="AR5" s="153">
        <v>36236</v>
      </c>
      <c r="AS5" s="153">
        <v>49248</v>
      </c>
      <c r="AT5" s="184">
        <v>24404</v>
      </c>
      <c r="AU5" s="149">
        <v>11503.4</v>
      </c>
      <c r="AV5" s="153">
        <v>232290</v>
      </c>
      <c r="AW5" s="150">
        <v>124800</v>
      </c>
      <c r="AX5" s="150">
        <v>134356.31999999998</v>
      </c>
      <c r="AY5" s="154"/>
    </row>
    <row r="6" spans="1:51" ht="15.75" customHeight="1">
      <c r="A6" s="48"/>
      <c r="B6" s="49" t="s">
        <v>84</v>
      </c>
      <c r="C6" s="50">
        <f t="shared" si="0"/>
        <v>1924710</v>
      </c>
      <c r="D6" s="197" t="s">
        <v>264</v>
      </c>
      <c r="E6" s="149">
        <v>0</v>
      </c>
      <c r="F6" s="149">
        <v>60000</v>
      </c>
      <c r="G6" s="149">
        <v>15000</v>
      </c>
      <c r="H6" s="136">
        <v>0</v>
      </c>
      <c r="I6" s="149">
        <v>49500</v>
      </c>
      <c r="J6" s="136">
        <v>25000</v>
      </c>
      <c r="K6" s="149">
        <v>118230</v>
      </c>
      <c r="L6" s="136">
        <v>90000</v>
      </c>
      <c r="M6" s="197">
        <v>36000</v>
      </c>
      <c r="N6" s="149">
        <v>0</v>
      </c>
      <c r="O6" s="149">
        <v>0</v>
      </c>
      <c r="P6" s="149">
        <v>0</v>
      </c>
      <c r="Q6" s="149">
        <v>30000</v>
      </c>
      <c r="R6" s="136">
        <v>100000</v>
      </c>
      <c r="S6" s="150">
        <v>100000</v>
      </c>
      <c r="T6" s="136">
        <v>0</v>
      </c>
      <c r="U6" s="149">
        <v>70000</v>
      </c>
      <c r="V6" s="136">
        <v>4000</v>
      </c>
      <c r="W6" s="149">
        <v>25000</v>
      </c>
      <c r="X6" s="151">
        <v>10000</v>
      </c>
      <c r="Y6" s="136">
        <v>180000</v>
      </c>
      <c r="Z6" s="149">
        <v>0</v>
      </c>
      <c r="AA6" s="152">
        <v>0</v>
      </c>
      <c r="AB6" s="151">
        <v>71405</v>
      </c>
      <c r="AC6" s="150">
        <v>32000</v>
      </c>
      <c r="AD6" s="136">
        <v>52500</v>
      </c>
      <c r="AE6" s="153">
        <v>0</v>
      </c>
      <c r="AF6" s="149">
        <v>75000</v>
      </c>
      <c r="AG6" s="136">
        <v>0</v>
      </c>
      <c r="AH6" s="149">
        <v>0</v>
      </c>
      <c r="AI6" s="71">
        <v>0</v>
      </c>
      <c r="AJ6" s="153">
        <v>0</v>
      </c>
      <c r="AK6" s="149">
        <v>48000</v>
      </c>
      <c r="AL6" s="149">
        <v>10000</v>
      </c>
      <c r="AM6" s="150">
        <v>25000</v>
      </c>
      <c r="AN6" s="197">
        <v>200000</v>
      </c>
      <c r="AO6" s="149">
        <v>40000</v>
      </c>
      <c r="AP6" s="136">
        <v>225000</v>
      </c>
      <c r="AQ6" s="149">
        <v>46075</v>
      </c>
      <c r="AR6" s="153">
        <v>8000</v>
      </c>
      <c r="AS6" s="153">
        <v>90000</v>
      </c>
      <c r="AT6" s="184">
        <v>5000</v>
      </c>
      <c r="AU6" s="149">
        <v>0</v>
      </c>
      <c r="AV6" s="153">
        <v>54000</v>
      </c>
      <c r="AW6" s="150">
        <v>30000</v>
      </c>
      <c r="AX6" s="150">
        <v>0</v>
      </c>
      <c r="AY6" s="154"/>
    </row>
    <row r="7" spans="1:51" ht="15.75" customHeight="1">
      <c r="A7" s="48"/>
      <c r="B7" s="49"/>
      <c r="C7" s="73"/>
      <c r="D7" s="136"/>
      <c r="E7" s="149"/>
      <c r="F7" s="149"/>
      <c r="G7" s="149"/>
      <c r="H7" s="136"/>
      <c r="I7" s="149"/>
      <c r="J7" s="136"/>
      <c r="K7" s="149"/>
      <c r="L7" s="136"/>
      <c r="M7" s="197"/>
      <c r="N7" s="149"/>
      <c r="O7" s="149"/>
      <c r="P7" s="149"/>
      <c r="Q7" s="149"/>
      <c r="R7" s="136"/>
      <c r="S7" s="150"/>
      <c r="T7" s="136"/>
      <c r="U7" s="149"/>
      <c r="V7" s="136"/>
      <c r="W7" s="149"/>
      <c r="X7" s="151"/>
      <c r="Y7" s="136"/>
      <c r="Z7" s="149"/>
      <c r="AA7" s="152"/>
      <c r="AB7" s="151"/>
      <c r="AC7" s="150"/>
      <c r="AD7" s="136"/>
      <c r="AE7" s="153"/>
      <c r="AF7" s="149"/>
      <c r="AG7" s="136"/>
      <c r="AH7" s="149"/>
      <c r="AI7" s="71"/>
      <c r="AJ7" s="153"/>
      <c r="AK7" s="149"/>
      <c r="AL7" s="149"/>
      <c r="AM7" s="150"/>
      <c r="AN7" s="197"/>
      <c r="AO7" s="149"/>
      <c r="AP7" s="136"/>
      <c r="AQ7" s="149"/>
      <c r="AR7" s="153"/>
      <c r="AS7" s="153"/>
      <c r="AT7" s="184"/>
      <c r="AU7" s="149"/>
      <c r="AV7" s="153"/>
      <c r="AW7" s="150"/>
      <c r="AX7" s="150"/>
      <c r="AY7" s="154"/>
    </row>
    <row r="8" spans="1:51" ht="15.75" customHeight="1">
      <c r="A8" s="59" t="s">
        <v>85</v>
      </c>
      <c r="B8" s="49"/>
      <c r="C8" s="73"/>
      <c r="D8" s="136"/>
      <c r="E8" s="149"/>
      <c r="F8" s="149"/>
      <c r="G8" s="149"/>
      <c r="H8" s="136"/>
      <c r="I8" s="149"/>
      <c r="J8" s="136"/>
      <c r="K8" s="149"/>
      <c r="L8" s="136"/>
      <c r="M8" s="197"/>
      <c r="N8" s="149"/>
      <c r="O8" s="149"/>
      <c r="P8" s="149"/>
      <c r="Q8" s="149"/>
      <c r="R8" s="136"/>
      <c r="S8" s="150"/>
      <c r="T8" s="136"/>
      <c r="U8" s="149"/>
      <c r="V8" s="136"/>
      <c r="W8" s="149"/>
      <c r="X8" s="151"/>
      <c r="Y8" s="136"/>
      <c r="Z8" s="149"/>
      <c r="AA8" s="152"/>
      <c r="AB8" s="151"/>
      <c r="AC8" s="150"/>
      <c r="AD8" s="136"/>
      <c r="AE8" s="153"/>
      <c r="AF8" s="149"/>
      <c r="AG8" s="136"/>
      <c r="AH8" s="149"/>
      <c r="AI8" s="71"/>
      <c r="AJ8" s="153"/>
      <c r="AK8" s="149"/>
      <c r="AL8" s="149"/>
      <c r="AM8" s="150"/>
      <c r="AN8" s="197"/>
      <c r="AO8" s="149"/>
      <c r="AP8" s="136"/>
      <c r="AQ8" s="149"/>
      <c r="AR8" s="153"/>
      <c r="AS8" s="153"/>
      <c r="AT8" s="184"/>
      <c r="AU8" s="149"/>
      <c r="AV8" s="153"/>
      <c r="AW8" s="150"/>
      <c r="AX8" s="150"/>
      <c r="AY8" s="154"/>
    </row>
    <row r="9" spans="1:51" ht="15.75" customHeight="1">
      <c r="A9" s="48"/>
      <c r="B9" s="49" t="s">
        <v>86</v>
      </c>
      <c r="C9" s="50">
        <f t="shared" si="0"/>
        <v>4336438.615000001</v>
      </c>
      <c r="D9" s="136">
        <v>127440</v>
      </c>
      <c r="E9" s="149">
        <v>90000</v>
      </c>
      <c r="F9" s="149">
        <v>75225</v>
      </c>
      <c r="G9" s="149">
        <v>28725.120000000003</v>
      </c>
      <c r="H9" s="136">
        <v>101080</v>
      </c>
      <c r="I9" s="149">
        <v>19000</v>
      </c>
      <c r="J9" s="136">
        <v>53862.94999999999</v>
      </c>
      <c r="K9" s="149">
        <v>187520</v>
      </c>
      <c r="L9" s="136">
        <v>237120</v>
      </c>
      <c r="M9" s="197">
        <v>61388.95999999999</v>
      </c>
      <c r="N9" s="149">
        <v>37560</v>
      </c>
      <c r="O9" s="149">
        <v>62720</v>
      </c>
      <c r="P9" s="149">
        <v>240901</v>
      </c>
      <c r="Q9" s="150">
        <v>0</v>
      </c>
      <c r="R9" s="136">
        <v>0</v>
      </c>
      <c r="S9" s="149">
        <v>77430</v>
      </c>
      <c r="T9" s="136">
        <v>139051.40000000002</v>
      </c>
      <c r="U9" s="149">
        <v>62574</v>
      </c>
      <c r="V9" s="136">
        <v>143825.60000000003</v>
      </c>
      <c r="W9" s="149">
        <v>44160</v>
      </c>
      <c r="X9" s="151">
        <v>174960</v>
      </c>
      <c r="Y9" s="136">
        <v>179399.19999999998</v>
      </c>
      <c r="Z9" s="149">
        <v>22802.4</v>
      </c>
      <c r="AA9" s="152">
        <v>278388</v>
      </c>
      <c r="AB9" s="151">
        <v>382145</v>
      </c>
      <c r="AC9" s="150">
        <v>15232</v>
      </c>
      <c r="AD9" s="136">
        <v>182750</v>
      </c>
      <c r="AE9" s="153">
        <v>142800</v>
      </c>
      <c r="AF9" s="149">
        <v>102532.5</v>
      </c>
      <c r="AG9" s="136">
        <v>0</v>
      </c>
      <c r="AH9" s="149">
        <v>95610.125</v>
      </c>
      <c r="AI9" s="71">
        <v>24552</v>
      </c>
      <c r="AJ9" s="179">
        <v>80640</v>
      </c>
      <c r="AK9" s="150">
        <v>30510</v>
      </c>
      <c r="AL9" s="150">
        <v>0</v>
      </c>
      <c r="AM9" s="150">
        <v>17250</v>
      </c>
      <c r="AN9" s="155">
        <v>143880</v>
      </c>
      <c r="AO9" s="150">
        <v>0</v>
      </c>
      <c r="AP9" s="155">
        <v>140010</v>
      </c>
      <c r="AQ9" s="150">
        <v>116107</v>
      </c>
      <c r="AR9" s="179">
        <v>44204</v>
      </c>
      <c r="AS9" s="179">
        <v>209598</v>
      </c>
      <c r="AT9" s="184">
        <v>78391</v>
      </c>
      <c r="AU9" s="150">
        <v>19540.4</v>
      </c>
      <c r="AV9" s="179">
        <v>0</v>
      </c>
      <c r="AW9" s="150">
        <v>0</v>
      </c>
      <c r="AX9" s="150">
        <v>65552.96</v>
      </c>
      <c r="AY9" s="154"/>
    </row>
    <row r="10" spans="1:51" ht="15.75" customHeight="1">
      <c r="A10" s="48"/>
      <c r="B10" s="49" t="s">
        <v>87</v>
      </c>
      <c r="C10" s="50">
        <f t="shared" si="0"/>
        <v>4651645.75</v>
      </c>
      <c r="D10" s="136">
        <v>0</v>
      </c>
      <c r="E10" s="149">
        <v>265000</v>
      </c>
      <c r="F10" s="149">
        <v>360000</v>
      </c>
      <c r="G10" s="149">
        <v>25000</v>
      </c>
      <c r="H10" s="136">
        <v>250000</v>
      </c>
      <c r="I10" s="149"/>
      <c r="J10" s="136">
        <v>20000</v>
      </c>
      <c r="K10" s="149">
        <v>140517</v>
      </c>
      <c r="L10" s="136">
        <v>0</v>
      </c>
      <c r="M10" s="197">
        <v>25000</v>
      </c>
      <c r="N10" s="149">
        <v>35140</v>
      </c>
      <c r="O10" s="149">
        <v>0</v>
      </c>
      <c r="P10" s="152">
        <v>100000</v>
      </c>
      <c r="Q10" s="150">
        <v>0</v>
      </c>
      <c r="R10" s="136">
        <v>0</v>
      </c>
      <c r="S10" s="149">
        <v>50000</v>
      </c>
      <c r="T10" s="136">
        <v>0</v>
      </c>
      <c r="U10" s="149">
        <v>56000</v>
      </c>
      <c r="V10" s="136">
        <v>61500</v>
      </c>
      <c r="W10" s="149">
        <v>50000</v>
      </c>
      <c r="X10" s="151">
        <v>600000</v>
      </c>
      <c r="Y10" s="155">
        <v>192000</v>
      </c>
      <c r="Z10" s="149">
        <v>40000</v>
      </c>
      <c r="AA10" s="152">
        <v>60000</v>
      </c>
      <c r="AB10" s="151">
        <v>748888.75</v>
      </c>
      <c r="AC10" s="150">
        <v>49000</v>
      </c>
      <c r="AD10" s="136">
        <v>105000</v>
      </c>
      <c r="AE10" s="153">
        <v>153600</v>
      </c>
      <c r="AF10" s="149">
        <v>0</v>
      </c>
      <c r="AG10" s="136">
        <v>0</v>
      </c>
      <c r="AH10" s="149">
        <v>0</v>
      </c>
      <c r="AI10" s="71">
        <v>58000</v>
      </c>
      <c r="AJ10" s="179">
        <v>0</v>
      </c>
      <c r="AK10" s="150">
        <v>10000</v>
      </c>
      <c r="AL10" s="150">
        <v>0</v>
      </c>
      <c r="AM10" s="150">
        <v>25000</v>
      </c>
      <c r="AN10" s="155">
        <v>600000</v>
      </c>
      <c r="AO10" s="150">
        <v>0</v>
      </c>
      <c r="AP10" s="155">
        <v>150000</v>
      </c>
      <c r="AQ10" s="150">
        <v>74000</v>
      </c>
      <c r="AR10" s="179">
        <v>8000</v>
      </c>
      <c r="AS10" s="179">
        <v>0</v>
      </c>
      <c r="AT10" s="184">
        <v>300000</v>
      </c>
      <c r="AU10" s="150">
        <v>40000</v>
      </c>
      <c r="AV10" s="179">
        <v>0</v>
      </c>
      <c r="AW10" s="150">
        <v>0</v>
      </c>
      <c r="AX10" s="150">
        <v>0</v>
      </c>
      <c r="AY10" s="154"/>
    </row>
    <row r="11" spans="1:51" ht="15.75" customHeight="1">
      <c r="A11" s="48"/>
      <c r="B11" s="62"/>
      <c r="C11" s="73"/>
      <c r="D11" s="136"/>
      <c r="E11" s="149"/>
      <c r="F11" s="149"/>
      <c r="G11" s="149"/>
      <c r="H11" s="136"/>
      <c r="I11" s="149"/>
      <c r="J11" s="136"/>
      <c r="K11" s="149"/>
      <c r="L11" s="136"/>
      <c r="M11" s="197"/>
      <c r="N11" s="149"/>
      <c r="O11" s="149"/>
      <c r="P11" s="149"/>
      <c r="Q11" s="150"/>
      <c r="R11" s="136"/>
      <c r="S11" s="150"/>
      <c r="T11" s="136"/>
      <c r="U11" s="149"/>
      <c r="V11" s="136"/>
      <c r="W11" s="149"/>
      <c r="X11" s="151"/>
      <c r="Y11" s="136"/>
      <c r="Z11" s="149"/>
      <c r="AA11" s="152"/>
      <c r="AB11" s="151"/>
      <c r="AC11" s="150"/>
      <c r="AD11" s="136"/>
      <c r="AE11" s="153"/>
      <c r="AF11" s="149"/>
      <c r="AG11" s="136"/>
      <c r="AH11" s="149"/>
      <c r="AI11" s="71"/>
      <c r="AJ11" s="179"/>
      <c r="AK11" s="150"/>
      <c r="AL11" s="150"/>
      <c r="AM11" s="150"/>
      <c r="AN11" s="155"/>
      <c r="AO11" s="150"/>
      <c r="AP11" s="155"/>
      <c r="AQ11" s="150"/>
      <c r="AR11" s="179"/>
      <c r="AS11" s="179"/>
      <c r="AT11" s="184"/>
      <c r="AU11" s="150"/>
      <c r="AV11" s="179"/>
      <c r="AW11" s="150"/>
      <c r="AX11" s="150"/>
      <c r="AY11" s="154"/>
    </row>
    <row r="12" spans="1:51" ht="15.75" customHeight="1">
      <c r="A12" s="59" t="s">
        <v>88</v>
      </c>
      <c r="B12" s="49"/>
      <c r="C12" s="73"/>
      <c r="D12" s="136"/>
      <c r="E12" s="149"/>
      <c r="F12" s="149"/>
      <c r="G12" s="149"/>
      <c r="H12" s="136"/>
      <c r="I12" s="149"/>
      <c r="J12" s="136"/>
      <c r="K12" s="149"/>
      <c r="L12" s="136"/>
      <c r="M12" s="197"/>
      <c r="N12" s="149"/>
      <c r="O12" s="149"/>
      <c r="P12" s="149"/>
      <c r="Q12" s="150"/>
      <c r="R12" s="136"/>
      <c r="S12" s="150"/>
      <c r="T12" s="136"/>
      <c r="U12" s="149"/>
      <c r="V12" s="136"/>
      <c r="W12" s="149"/>
      <c r="X12" s="151"/>
      <c r="Y12" s="136"/>
      <c r="Z12" s="149"/>
      <c r="AA12" s="152"/>
      <c r="AB12" s="151"/>
      <c r="AC12" s="150"/>
      <c r="AD12" s="136"/>
      <c r="AE12" s="153"/>
      <c r="AF12" s="149"/>
      <c r="AG12" s="136"/>
      <c r="AH12" s="149"/>
      <c r="AI12" s="71"/>
      <c r="AJ12" s="153"/>
      <c r="AK12" s="150"/>
      <c r="AL12" s="149"/>
      <c r="AM12" s="150"/>
      <c r="AN12" s="197"/>
      <c r="AO12" s="149"/>
      <c r="AP12" s="136"/>
      <c r="AQ12" s="149"/>
      <c r="AR12" s="153"/>
      <c r="AS12" s="153"/>
      <c r="AT12" s="184"/>
      <c r="AU12" s="149"/>
      <c r="AV12" s="153"/>
      <c r="AW12" s="150"/>
      <c r="AX12" s="150"/>
      <c r="AY12" s="154"/>
    </row>
    <row r="13" spans="1:51" ht="15.75" customHeight="1">
      <c r="A13" s="48"/>
      <c r="B13" s="49" t="s">
        <v>86</v>
      </c>
      <c r="C13" s="50">
        <f t="shared" si="0"/>
        <v>1523159.98</v>
      </c>
      <c r="D13" s="136">
        <v>4335</v>
      </c>
      <c r="E13" s="149">
        <v>0</v>
      </c>
      <c r="F13" s="149">
        <v>0</v>
      </c>
      <c r="G13" s="149">
        <v>0</v>
      </c>
      <c r="H13" s="136">
        <v>0</v>
      </c>
      <c r="I13" s="149">
        <v>151575</v>
      </c>
      <c r="J13" s="136">
        <v>100357.58</v>
      </c>
      <c r="K13" s="149">
        <v>0</v>
      </c>
      <c r="L13" s="136">
        <v>0</v>
      </c>
      <c r="M13" s="197">
        <v>0</v>
      </c>
      <c r="N13" s="149">
        <v>0</v>
      </c>
      <c r="O13" s="149">
        <v>0</v>
      </c>
      <c r="P13" s="149">
        <v>0</v>
      </c>
      <c r="Q13" s="150">
        <v>0</v>
      </c>
      <c r="R13" s="136">
        <v>0</v>
      </c>
      <c r="S13" s="150">
        <v>0</v>
      </c>
      <c r="T13" s="136">
        <v>0</v>
      </c>
      <c r="U13" s="149">
        <v>24576</v>
      </c>
      <c r="V13" s="136">
        <v>41794.8</v>
      </c>
      <c r="W13" s="149">
        <v>6260</v>
      </c>
      <c r="X13" s="151">
        <v>0</v>
      </c>
      <c r="Y13" s="136">
        <v>320337.6</v>
      </c>
      <c r="Z13" s="149">
        <v>0</v>
      </c>
      <c r="AA13" s="152">
        <v>0</v>
      </c>
      <c r="AB13" s="151">
        <v>0</v>
      </c>
      <c r="AC13" s="150">
        <v>0</v>
      </c>
      <c r="AD13" s="136">
        <v>22770</v>
      </c>
      <c r="AE13" s="153">
        <v>0</v>
      </c>
      <c r="AF13" s="149">
        <v>0</v>
      </c>
      <c r="AG13" s="136">
        <v>0</v>
      </c>
      <c r="AH13" s="149">
        <v>0</v>
      </c>
      <c r="AI13" s="71">
        <v>0</v>
      </c>
      <c r="AJ13" s="153">
        <v>24960</v>
      </c>
      <c r="AK13" s="150">
        <v>33150</v>
      </c>
      <c r="AL13" s="149">
        <v>206672</v>
      </c>
      <c r="AM13" s="150">
        <v>0</v>
      </c>
      <c r="AN13" s="197">
        <v>0</v>
      </c>
      <c r="AO13" s="149">
        <v>64700</v>
      </c>
      <c r="AP13" s="136">
        <v>0</v>
      </c>
      <c r="AQ13" s="149">
        <v>102850</v>
      </c>
      <c r="AR13" s="153">
        <v>76120</v>
      </c>
      <c r="AS13" s="153">
        <v>0</v>
      </c>
      <c r="AT13" s="184">
        <v>36688</v>
      </c>
      <c r="AU13" s="149">
        <v>0</v>
      </c>
      <c r="AV13" s="153">
        <v>35372</v>
      </c>
      <c r="AW13" s="150">
        <v>270642</v>
      </c>
      <c r="AX13" s="150">
        <v>0</v>
      </c>
      <c r="AY13" s="154"/>
    </row>
    <row r="14" spans="1:51" ht="15.75" customHeight="1">
      <c r="A14" s="48"/>
      <c r="B14" s="49" t="s">
        <v>87</v>
      </c>
      <c r="C14" s="50">
        <f t="shared" si="0"/>
        <v>295500</v>
      </c>
      <c r="D14" s="136">
        <v>0</v>
      </c>
      <c r="E14" s="149">
        <v>0</v>
      </c>
      <c r="F14" s="149">
        <v>0</v>
      </c>
      <c r="G14" s="149">
        <v>0</v>
      </c>
      <c r="H14" s="136">
        <v>0</v>
      </c>
      <c r="I14" s="149">
        <v>7500</v>
      </c>
      <c r="J14" s="136">
        <v>0</v>
      </c>
      <c r="K14" s="149">
        <v>0</v>
      </c>
      <c r="L14" s="136">
        <v>0</v>
      </c>
      <c r="M14" s="197">
        <v>0</v>
      </c>
      <c r="N14" s="149">
        <v>0</v>
      </c>
      <c r="O14" s="149">
        <v>0</v>
      </c>
      <c r="P14" s="149">
        <v>0</v>
      </c>
      <c r="Q14" s="150">
        <v>0</v>
      </c>
      <c r="R14" s="136">
        <v>0</v>
      </c>
      <c r="S14" s="150">
        <v>0</v>
      </c>
      <c r="T14" s="136">
        <v>0</v>
      </c>
      <c r="U14" s="149">
        <v>50000</v>
      </c>
      <c r="V14" s="136">
        <v>0</v>
      </c>
      <c r="W14" s="149">
        <v>0</v>
      </c>
      <c r="X14" s="149">
        <v>0</v>
      </c>
      <c r="Y14" s="136">
        <v>100000</v>
      </c>
      <c r="Z14" s="149">
        <v>0</v>
      </c>
      <c r="AA14" s="152">
        <v>0</v>
      </c>
      <c r="AB14" s="151">
        <v>0</v>
      </c>
      <c r="AC14" s="150">
        <v>0</v>
      </c>
      <c r="AD14" s="136">
        <v>0</v>
      </c>
      <c r="AE14" s="153">
        <v>0</v>
      </c>
      <c r="AF14" s="149">
        <v>0</v>
      </c>
      <c r="AG14" s="136">
        <v>0</v>
      </c>
      <c r="AH14" s="149">
        <v>0</v>
      </c>
      <c r="AI14" s="71">
        <v>0</v>
      </c>
      <c r="AJ14" s="153">
        <v>0</v>
      </c>
      <c r="AK14" s="150">
        <v>0</v>
      </c>
      <c r="AL14" s="149">
        <v>0</v>
      </c>
      <c r="AM14" s="150">
        <v>0</v>
      </c>
      <c r="AN14" s="197">
        <v>0</v>
      </c>
      <c r="AO14" s="149">
        <v>50000</v>
      </c>
      <c r="AP14" s="136">
        <v>0</v>
      </c>
      <c r="AQ14" s="149">
        <v>50000</v>
      </c>
      <c r="AR14" s="153">
        <v>12000</v>
      </c>
      <c r="AS14" s="153">
        <v>0</v>
      </c>
      <c r="AT14" s="184">
        <v>20000</v>
      </c>
      <c r="AU14" s="149">
        <v>0</v>
      </c>
      <c r="AV14" s="153">
        <v>6000</v>
      </c>
      <c r="AW14" s="150">
        <v>0</v>
      </c>
      <c r="AX14" s="150">
        <v>0</v>
      </c>
      <c r="AY14" s="154"/>
    </row>
    <row r="15" spans="1:51" ht="15.75" customHeight="1">
      <c r="A15" s="48"/>
      <c r="B15" s="62"/>
      <c r="C15" s="73"/>
      <c r="D15" s="136"/>
      <c r="E15" s="149"/>
      <c r="F15" s="149"/>
      <c r="G15" s="149"/>
      <c r="H15" s="136"/>
      <c r="I15" s="149"/>
      <c r="J15" s="136"/>
      <c r="K15" s="149"/>
      <c r="L15" s="136"/>
      <c r="M15" s="197"/>
      <c r="N15" s="149"/>
      <c r="O15" s="149"/>
      <c r="P15" s="149"/>
      <c r="Q15" s="150"/>
      <c r="R15" s="136"/>
      <c r="S15" s="150"/>
      <c r="T15" s="136"/>
      <c r="U15" s="149"/>
      <c r="V15" s="136"/>
      <c r="W15" s="149"/>
      <c r="X15" s="149"/>
      <c r="Y15" s="136"/>
      <c r="Z15" s="149"/>
      <c r="AA15" s="152"/>
      <c r="AB15" s="151"/>
      <c r="AC15" s="150"/>
      <c r="AD15" s="136"/>
      <c r="AE15" s="153"/>
      <c r="AF15" s="149"/>
      <c r="AG15" s="136"/>
      <c r="AH15" s="149"/>
      <c r="AI15" s="71"/>
      <c r="AJ15" s="153"/>
      <c r="AK15" s="150"/>
      <c r="AL15" s="149"/>
      <c r="AM15" s="150"/>
      <c r="AN15" s="197"/>
      <c r="AO15" s="149"/>
      <c r="AP15" s="136"/>
      <c r="AQ15" s="149"/>
      <c r="AR15" s="153"/>
      <c r="AS15" s="153"/>
      <c r="AT15" s="184"/>
      <c r="AU15" s="149"/>
      <c r="AV15" s="153"/>
      <c r="AW15" s="150"/>
      <c r="AX15" s="150"/>
      <c r="AY15" s="154"/>
    </row>
    <row r="16" spans="1:51" ht="15.75" customHeight="1">
      <c r="A16" s="59" t="s">
        <v>89</v>
      </c>
      <c r="B16" s="62"/>
      <c r="C16" s="73"/>
      <c r="D16" s="136"/>
      <c r="E16" s="149"/>
      <c r="F16" s="149"/>
      <c r="G16" s="149"/>
      <c r="H16" s="136"/>
      <c r="I16" s="149"/>
      <c r="J16" s="136"/>
      <c r="K16" s="149"/>
      <c r="L16" s="136"/>
      <c r="M16" s="197"/>
      <c r="N16" s="153"/>
      <c r="O16" s="149"/>
      <c r="P16" s="149"/>
      <c r="Q16" s="150"/>
      <c r="R16" s="136"/>
      <c r="S16" s="150"/>
      <c r="T16" s="136"/>
      <c r="U16" s="149"/>
      <c r="V16" s="136"/>
      <c r="W16" s="149"/>
      <c r="X16" s="149"/>
      <c r="Y16" s="136"/>
      <c r="Z16" s="149"/>
      <c r="AA16" s="152"/>
      <c r="AB16" s="151"/>
      <c r="AC16" s="150"/>
      <c r="AD16" s="136"/>
      <c r="AE16" s="153"/>
      <c r="AF16" s="149"/>
      <c r="AG16" s="136"/>
      <c r="AH16" s="149"/>
      <c r="AI16" s="71"/>
      <c r="AJ16" s="153"/>
      <c r="AK16" s="150"/>
      <c r="AL16" s="149"/>
      <c r="AM16" s="156"/>
      <c r="AN16" s="197"/>
      <c r="AO16" s="149"/>
      <c r="AP16" s="136"/>
      <c r="AQ16" s="149"/>
      <c r="AR16" s="153"/>
      <c r="AS16" s="153"/>
      <c r="AT16" s="184"/>
      <c r="AU16" s="149"/>
      <c r="AV16" s="153"/>
      <c r="AW16" s="150"/>
      <c r="AX16" s="150"/>
      <c r="AY16" s="154"/>
    </row>
    <row r="17" spans="1:51" ht="15.75" customHeight="1">
      <c r="A17" s="48"/>
      <c r="B17" s="49" t="s">
        <v>86</v>
      </c>
      <c r="C17" s="50">
        <f t="shared" si="0"/>
        <v>1968633.57</v>
      </c>
      <c r="D17" s="136">
        <v>0</v>
      </c>
      <c r="E17" s="149">
        <v>140000</v>
      </c>
      <c r="F17" s="149">
        <v>2750</v>
      </c>
      <c r="G17" s="149">
        <v>0</v>
      </c>
      <c r="H17" s="136">
        <v>0</v>
      </c>
      <c r="I17" s="149">
        <v>97375</v>
      </c>
      <c r="J17" s="136">
        <v>3864.48</v>
      </c>
      <c r="K17" s="149">
        <v>41440</v>
      </c>
      <c r="L17" s="136">
        <v>17544</v>
      </c>
      <c r="M17" s="197">
        <v>0</v>
      </c>
      <c r="N17" s="153">
        <v>0</v>
      </c>
      <c r="O17" s="149">
        <v>0</v>
      </c>
      <c r="P17" s="149">
        <v>0</v>
      </c>
      <c r="Q17" s="150">
        <v>0</v>
      </c>
      <c r="R17" s="136">
        <v>0</v>
      </c>
      <c r="S17" s="150">
        <v>100035</v>
      </c>
      <c r="T17" s="136">
        <v>22954.399999999998</v>
      </c>
      <c r="U17" s="149">
        <v>5452</v>
      </c>
      <c r="V17" s="136">
        <v>10800</v>
      </c>
      <c r="W17" s="149">
        <v>198400</v>
      </c>
      <c r="X17" s="151">
        <v>0</v>
      </c>
      <c r="Y17" s="136">
        <v>49125.44</v>
      </c>
      <c r="Z17" s="149">
        <v>0</v>
      </c>
      <c r="AA17" s="152">
        <v>0</v>
      </c>
      <c r="AB17" s="151">
        <v>15120</v>
      </c>
      <c r="AC17" s="150">
        <v>20800</v>
      </c>
      <c r="AD17" s="136">
        <v>0</v>
      </c>
      <c r="AE17" s="153">
        <v>0</v>
      </c>
      <c r="AF17" s="149">
        <v>0</v>
      </c>
      <c r="AG17" s="136">
        <v>0</v>
      </c>
      <c r="AH17" s="149">
        <v>0</v>
      </c>
      <c r="AI17" s="71">
        <v>38520</v>
      </c>
      <c r="AJ17" s="153">
        <v>0</v>
      </c>
      <c r="AK17" s="150">
        <v>247460</v>
      </c>
      <c r="AL17" s="149">
        <v>63120</v>
      </c>
      <c r="AM17" s="150">
        <v>0</v>
      </c>
      <c r="AN17" s="197">
        <v>588</v>
      </c>
      <c r="AO17" s="149">
        <v>0</v>
      </c>
      <c r="AP17" s="136">
        <v>0</v>
      </c>
      <c r="AQ17" s="149">
        <v>0</v>
      </c>
      <c r="AR17" s="153">
        <v>13860</v>
      </c>
      <c r="AS17" s="153">
        <v>17544</v>
      </c>
      <c r="AT17" s="184">
        <v>316800</v>
      </c>
      <c r="AU17" s="149">
        <v>0</v>
      </c>
      <c r="AV17" s="153">
        <v>540281.25</v>
      </c>
      <c r="AW17" s="150">
        <v>4800</v>
      </c>
      <c r="AX17" s="150">
        <v>0</v>
      </c>
      <c r="AY17" s="154"/>
    </row>
    <row r="18" spans="1:51" ht="15.75" customHeight="1">
      <c r="A18" s="48"/>
      <c r="B18" s="49" t="s">
        <v>87</v>
      </c>
      <c r="C18" s="50">
        <f t="shared" si="0"/>
        <v>4865035.2</v>
      </c>
      <c r="D18" s="136">
        <v>0</v>
      </c>
      <c r="E18" s="149">
        <v>470000</v>
      </c>
      <c r="F18" s="149">
        <v>51100</v>
      </c>
      <c r="G18" s="149">
        <v>0</v>
      </c>
      <c r="H18" s="136">
        <v>0</v>
      </c>
      <c r="I18" s="149">
        <v>253000</v>
      </c>
      <c r="J18" s="136">
        <v>25000</v>
      </c>
      <c r="K18" s="149">
        <v>501639.99999999994</v>
      </c>
      <c r="L18" s="136">
        <v>32500</v>
      </c>
      <c r="M18" s="197">
        <v>0</v>
      </c>
      <c r="N18" s="153">
        <v>0</v>
      </c>
      <c r="O18" s="149">
        <v>0</v>
      </c>
      <c r="P18" s="149">
        <v>0</v>
      </c>
      <c r="Q18" s="150">
        <v>0</v>
      </c>
      <c r="R18" s="136">
        <v>93000</v>
      </c>
      <c r="S18" s="150">
        <v>160000</v>
      </c>
      <c r="T18" s="136">
        <v>98000</v>
      </c>
      <c r="U18" s="149">
        <v>14666</v>
      </c>
      <c r="V18" s="136">
        <v>16255.5</v>
      </c>
      <c r="W18" s="149">
        <v>260600</v>
      </c>
      <c r="X18" s="151">
        <v>0</v>
      </c>
      <c r="Y18" s="136">
        <v>20000</v>
      </c>
      <c r="Z18" s="149">
        <v>0</v>
      </c>
      <c r="AA18" s="152">
        <v>0</v>
      </c>
      <c r="AB18" s="151">
        <v>43730</v>
      </c>
      <c r="AC18" s="150">
        <v>175000</v>
      </c>
      <c r="AD18" s="136">
        <v>0</v>
      </c>
      <c r="AE18" s="153">
        <v>0</v>
      </c>
      <c r="AF18" s="149">
        <v>0</v>
      </c>
      <c r="AG18" s="136">
        <v>0</v>
      </c>
      <c r="AH18" s="149">
        <v>0</v>
      </c>
      <c r="AI18" s="71">
        <v>140000</v>
      </c>
      <c r="AJ18" s="153">
        <v>0</v>
      </c>
      <c r="AK18" s="150">
        <v>324910</v>
      </c>
      <c r="AL18" s="149">
        <v>286555</v>
      </c>
      <c r="AM18" s="150">
        <v>0</v>
      </c>
      <c r="AN18" s="197">
        <v>46800</v>
      </c>
      <c r="AO18" s="149">
        <v>0</v>
      </c>
      <c r="AP18" s="136">
        <v>0</v>
      </c>
      <c r="AQ18" s="149">
        <v>39210</v>
      </c>
      <c r="AR18" s="153">
        <v>16633.2</v>
      </c>
      <c r="AS18" s="153">
        <v>32500</v>
      </c>
      <c r="AT18" s="184">
        <v>1087500</v>
      </c>
      <c r="AU18" s="149">
        <v>0</v>
      </c>
      <c r="AV18" s="153">
        <v>655055.5</v>
      </c>
      <c r="AW18" s="150">
        <v>21380</v>
      </c>
      <c r="AX18" s="150">
        <v>0</v>
      </c>
      <c r="AY18" s="154"/>
    </row>
    <row r="19" spans="1:51" ht="15.75" customHeight="1">
      <c r="A19" s="48"/>
      <c r="B19" s="62"/>
      <c r="C19" s="73"/>
      <c r="D19" s="136"/>
      <c r="E19" s="149"/>
      <c r="F19" s="149"/>
      <c r="G19" s="149"/>
      <c r="H19" s="136"/>
      <c r="I19" s="149"/>
      <c r="J19" s="136"/>
      <c r="K19" s="149"/>
      <c r="L19" s="136"/>
      <c r="M19" s="197"/>
      <c r="N19" s="153"/>
      <c r="O19" s="149"/>
      <c r="P19" s="149"/>
      <c r="Q19" s="150"/>
      <c r="R19" s="136"/>
      <c r="S19" s="150"/>
      <c r="T19" s="136"/>
      <c r="U19" s="149"/>
      <c r="V19" s="136"/>
      <c r="W19" s="149"/>
      <c r="X19" s="151"/>
      <c r="Y19" s="136"/>
      <c r="Z19" s="149"/>
      <c r="AA19" s="152"/>
      <c r="AB19" s="151"/>
      <c r="AC19" s="150"/>
      <c r="AD19" s="136"/>
      <c r="AE19" s="153"/>
      <c r="AF19" s="149"/>
      <c r="AG19" s="136"/>
      <c r="AH19" s="149"/>
      <c r="AI19" s="71"/>
      <c r="AJ19" s="153"/>
      <c r="AK19" s="150"/>
      <c r="AL19" s="149"/>
      <c r="AM19" s="150"/>
      <c r="AN19" s="197"/>
      <c r="AO19" s="153"/>
      <c r="AP19" s="136"/>
      <c r="AQ19" s="149"/>
      <c r="AR19" s="153"/>
      <c r="AS19" s="153"/>
      <c r="AT19" s="184"/>
      <c r="AU19" s="149"/>
      <c r="AV19" s="153"/>
      <c r="AW19" s="150"/>
      <c r="AX19" s="150"/>
      <c r="AY19" s="154"/>
    </row>
    <row r="20" spans="1:51" ht="15.75" customHeight="1">
      <c r="A20" s="59" t="s">
        <v>90</v>
      </c>
      <c r="B20" s="62"/>
      <c r="C20" s="73"/>
      <c r="D20" s="136"/>
      <c r="E20" s="149"/>
      <c r="F20" s="149"/>
      <c r="G20" s="149"/>
      <c r="H20" s="136"/>
      <c r="I20" s="149"/>
      <c r="J20" s="136"/>
      <c r="K20" s="149"/>
      <c r="L20" s="136"/>
      <c r="M20" s="197"/>
      <c r="N20" s="153"/>
      <c r="O20" s="149"/>
      <c r="P20" s="149"/>
      <c r="Q20" s="150"/>
      <c r="R20" s="136"/>
      <c r="S20" s="150"/>
      <c r="T20" s="136"/>
      <c r="U20" s="149"/>
      <c r="V20" s="136"/>
      <c r="W20" s="153"/>
      <c r="X20" s="151"/>
      <c r="Y20" s="136"/>
      <c r="Z20" s="149"/>
      <c r="AA20" s="152"/>
      <c r="AB20" s="151"/>
      <c r="AC20" s="150"/>
      <c r="AD20" s="136"/>
      <c r="AE20" s="153"/>
      <c r="AF20" s="149"/>
      <c r="AG20" s="136"/>
      <c r="AH20" s="149"/>
      <c r="AI20" s="71"/>
      <c r="AJ20" s="153"/>
      <c r="AK20" s="150"/>
      <c r="AL20" s="149"/>
      <c r="AM20" s="150"/>
      <c r="AN20" s="197"/>
      <c r="AO20" s="153"/>
      <c r="AP20" s="136"/>
      <c r="AQ20" s="149"/>
      <c r="AR20" s="153"/>
      <c r="AS20" s="153"/>
      <c r="AT20" s="184"/>
      <c r="AU20" s="149"/>
      <c r="AV20" s="153"/>
      <c r="AW20" s="150"/>
      <c r="AX20" s="150"/>
      <c r="AY20" s="154"/>
    </row>
    <row r="21" spans="1:51" ht="15.75" customHeight="1">
      <c r="A21" s="48"/>
      <c r="B21" s="49" t="s">
        <v>86</v>
      </c>
      <c r="C21" s="50">
        <f t="shared" si="0"/>
        <v>1825319.9100000001</v>
      </c>
      <c r="D21" s="136">
        <v>0</v>
      </c>
      <c r="E21" s="157">
        <v>20000</v>
      </c>
      <c r="F21" s="157">
        <v>0</v>
      </c>
      <c r="G21" s="157">
        <v>0</v>
      </c>
      <c r="H21" s="136">
        <v>124816</v>
      </c>
      <c r="I21" s="157">
        <v>3200</v>
      </c>
      <c r="J21" s="136">
        <v>7278.7</v>
      </c>
      <c r="K21" s="157">
        <v>8960</v>
      </c>
      <c r="L21" s="136">
        <v>102372</v>
      </c>
      <c r="M21" s="197">
        <v>0</v>
      </c>
      <c r="N21" s="157">
        <v>13063.25</v>
      </c>
      <c r="O21" s="157">
        <v>0</v>
      </c>
      <c r="P21" s="157">
        <v>0</v>
      </c>
      <c r="Q21" s="157">
        <v>0</v>
      </c>
      <c r="R21" s="136">
        <v>11872.5</v>
      </c>
      <c r="S21" s="157">
        <v>66900</v>
      </c>
      <c r="T21" s="136">
        <v>0</v>
      </c>
      <c r="U21" s="157">
        <v>3040</v>
      </c>
      <c r="V21" s="136">
        <v>148813.36000000002</v>
      </c>
      <c r="W21" s="157">
        <v>74960</v>
      </c>
      <c r="X21" s="157">
        <v>0</v>
      </c>
      <c r="Y21" s="136">
        <v>173937.6</v>
      </c>
      <c r="Z21" s="157">
        <v>0</v>
      </c>
      <c r="AA21" s="158">
        <v>138500</v>
      </c>
      <c r="AB21" s="157">
        <v>84552.5</v>
      </c>
      <c r="AC21" s="157">
        <v>50688</v>
      </c>
      <c r="AD21" s="136">
        <v>0</v>
      </c>
      <c r="AE21" s="157">
        <v>0</v>
      </c>
      <c r="AF21" s="157">
        <v>0</v>
      </c>
      <c r="AG21" s="136">
        <v>0</v>
      </c>
      <c r="AH21" s="157">
        <v>0</v>
      </c>
      <c r="AI21" s="71">
        <v>0</v>
      </c>
      <c r="AJ21" s="157">
        <v>27000</v>
      </c>
      <c r="AK21" s="157">
        <v>223664.5</v>
      </c>
      <c r="AL21" s="157">
        <v>86086</v>
      </c>
      <c r="AM21" s="157">
        <v>0</v>
      </c>
      <c r="AN21" s="197">
        <v>0</v>
      </c>
      <c r="AO21" s="157">
        <v>57600</v>
      </c>
      <c r="AP21" s="136">
        <v>66940</v>
      </c>
      <c r="AQ21" s="157">
        <v>20400</v>
      </c>
      <c r="AR21" s="157">
        <v>52796</v>
      </c>
      <c r="AS21" s="157">
        <v>102372</v>
      </c>
      <c r="AT21" s="184">
        <v>0</v>
      </c>
      <c r="AU21" s="157">
        <v>0</v>
      </c>
      <c r="AV21" s="157">
        <v>36787.5</v>
      </c>
      <c r="AW21" s="157">
        <v>118720</v>
      </c>
      <c r="AX21" s="157">
        <v>0</v>
      </c>
      <c r="AY21" s="159"/>
    </row>
    <row r="22" spans="1:52" ht="15.75" customHeight="1">
      <c r="A22" s="48"/>
      <c r="B22" s="49" t="s">
        <v>87</v>
      </c>
      <c r="C22" s="50">
        <f t="shared" si="0"/>
        <v>1320500</v>
      </c>
      <c r="D22" s="136">
        <v>0</v>
      </c>
      <c r="E22" s="155">
        <v>50000</v>
      </c>
      <c r="F22" s="155">
        <v>0</v>
      </c>
      <c r="G22" s="155">
        <v>0</v>
      </c>
      <c r="H22" s="136">
        <v>400000</v>
      </c>
      <c r="I22" s="155"/>
      <c r="J22" s="136">
        <v>0</v>
      </c>
      <c r="K22" s="155">
        <v>0</v>
      </c>
      <c r="L22" s="136">
        <v>200000</v>
      </c>
      <c r="M22" s="197">
        <v>0</v>
      </c>
      <c r="N22" s="155">
        <v>0</v>
      </c>
      <c r="O22" s="155">
        <v>0</v>
      </c>
      <c r="P22" s="150">
        <v>0</v>
      </c>
      <c r="Q22" s="155">
        <v>0</v>
      </c>
      <c r="R22" s="136">
        <v>72000</v>
      </c>
      <c r="S22" s="155">
        <v>0</v>
      </c>
      <c r="T22" s="136">
        <v>0</v>
      </c>
      <c r="U22" s="155">
        <v>0</v>
      </c>
      <c r="V22" s="136">
        <v>54000</v>
      </c>
      <c r="W22" s="155">
        <v>0</v>
      </c>
      <c r="X22" s="155">
        <v>0</v>
      </c>
      <c r="Y22" s="136">
        <v>40000</v>
      </c>
      <c r="Z22" s="155">
        <v>0</v>
      </c>
      <c r="AA22" s="160">
        <v>0</v>
      </c>
      <c r="AB22" s="155">
        <v>0</v>
      </c>
      <c r="AC22" s="155">
        <v>70000</v>
      </c>
      <c r="AD22" s="136">
        <v>0</v>
      </c>
      <c r="AE22" s="155">
        <v>0</v>
      </c>
      <c r="AF22" s="155">
        <v>0</v>
      </c>
      <c r="AG22" s="136">
        <v>0</v>
      </c>
      <c r="AH22" s="155">
        <v>0</v>
      </c>
      <c r="AI22" s="71">
        <v>0</v>
      </c>
      <c r="AJ22" s="155">
        <v>0</v>
      </c>
      <c r="AK22" s="155">
        <v>97500</v>
      </c>
      <c r="AL22" s="155">
        <v>0</v>
      </c>
      <c r="AM22" s="155">
        <v>0</v>
      </c>
      <c r="AN22" s="197">
        <v>0</v>
      </c>
      <c r="AO22" s="155">
        <v>72000</v>
      </c>
      <c r="AP22" s="136">
        <v>0</v>
      </c>
      <c r="AQ22" s="155">
        <v>0</v>
      </c>
      <c r="AR22" s="136">
        <v>16000</v>
      </c>
      <c r="AS22" s="155">
        <v>200000</v>
      </c>
      <c r="AT22" s="184">
        <v>0</v>
      </c>
      <c r="AU22" s="155">
        <v>0</v>
      </c>
      <c r="AV22" s="155">
        <v>49000</v>
      </c>
      <c r="AW22" s="155">
        <v>0</v>
      </c>
      <c r="AX22" s="155">
        <v>0</v>
      </c>
      <c r="AY22" s="161"/>
      <c r="AZ22" s="198"/>
    </row>
    <row r="23" spans="1:51" ht="15.75" customHeight="1">
      <c r="A23" s="48"/>
      <c r="B23" s="62"/>
      <c r="C23" s="73"/>
      <c r="D23" s="136"/>
      <c r="E23" s="155"/>
      <c r="F23" s="155"/>
      <c r="G23" s="155"/>
      <c r="H23" s="136"/>
      <c r="I23" s="155"/>
      <c r="J23" s="136"/>
      <c r="K23" s="155"/>
      <c r="L23" s="136"/>
      <c r="M23" s="197"/>
      <c r="N23" s="155"/>
      <c r="O23" s="136"/>
      <c r="P23" s="150"/>
      <c r="Q23" s="155"/>
      <c r="R23" s="136"/>
      <c r="S23" s="155"/>
      <c r="T23" s="136"/>
      <c r="U23" s="155"/>
      <c r="V23" s="136"/>
      <c r="W23" s="155"/>
      <c r="X23" s="155"/>
      <c r="Y23" s="136"/>
      <c r="Z23" s="155"/>
      <c r="AA23" s="160"/>
      <c r="AB23" s="155"/>
      <c r="AC23" s="155"/>
      <c r="AD23" s="136"/>
      <c r="AE23" s="155"/>
      <c r="AF23" s="155"/>
      <c r="AG23" s="136"/>
      <c r="AH23" s="160"/>
      <c r="AI23" s="71"/>
      <c r="AJ23" s="155"/>
      <c r="AK23" s="155"/>
      <c r="AL23" s="155"/>
      <c r="AM23" s="155"/>
      <c r="AN23" s="197"/>
      <c r="AO23" s="155"/>
      <c r="AP23" s="136"/>
      <c r="AQ23" s="155"/>
      <c r="AR23" s="155"/>
      <c r="AS23" s="155"/>
      <c r="AT23" s="184"/>
      <c r="AU23" s="155"/>
      <c r="AV23" s="155"/>
      <c r="AW23" s="155"/>
      <c r="AX23" s="155"/>
      <c r="AY23" s="161"/>
    </row>
    <row r="24" spans="1:51" ht="15.75" customHeight="1">
      <c r="A24" s="59" t="s">
        <v>91</v>
      </c>
      <c r="B24" s="62"/>
      <c r="C24" s="73"/>
      <c r="D24" s="136"/>
      <c r="E24" s="197"/>
      <c r="F24" s="136"/>
      <c r="G24" s="197"/>
      <c r="H24" s="136"/>
      <c r="I24" s="136"/>
      <c r="J24" s="136"/>
      <c r="K24" s="136"/>
      <c r="L24" s="136"/>
      <c r="M24" s="197"/>
      <c r="N24" s="136"/>
      <c r="O24" s="136"/>
      <c r="P24" s="136"/>
      <c r="Q24" s="197"/>
      <c r="R24" s="136"/>
      <c r="S24" s="136"/>
      <c r="T24" s="136"/>
      <c r="U24" s="136"/>
      <c r="V24" s="136"/>
      <c r="W24" s="136"/>
      <c r="X24" s="136"/>
      <c r="Y24" s="136"/>
      <c r="Z24" s="136"/>
      <c r="AA24" s="147"/>
      <c r="AB24" s="136"/>
      <c r="AC24" s="197"/>
      <c r="AD24" s="136"/>
      <c r="AE24" s="136"/>
      <c r="AF24" s="136"/>
      <c r="AG24" s="136"/>
      <c r="AH24" s="136"/>
      <c r="AI24" s="71"/>
      <c r="AJ24" s="136"/>
      <c r="AK24" s="136"/>
      <c r="AL24" s="136"/>
      <c r="AM24" s="136"/>
      <c r="AN24" s="197"/>
      <c r="AO24" s="136"/>
      <c r="AP24" s="136"/>
      <c r="AQ24" s="136"/>
      <c r="AR24" s="136"/>
      <c r="AS24" s="136"/>
      <c r="AT24" s="184"/>
      <c r="AU24" s="136"/>
      <c r="AV24" s="136"/>
      <c r="AW24" s="136"/>
      <c r="AX24" s="136"/>
      <c r="AY24" s="148"/>
    </row>
    <row r="25" spans="1:51" ht="15.75" customHeight="1">
      <c r="A25" s="48"/>
      <c r="B25" s="49" t="s">
        <v>86</v>
      </c>
      <c r="C25" s="50">
        <f t="shared" si="0"/>
        <v>3674902.1900000004</v>
      </c>
      <c r="D25" s="136">
        <v>87980</v>
      </c>
      <c r="E25" s="197">
        <v>20000</v>
      </c>
      <c r="F25" s="136">
        <v>122200</v>
      </c>
      <c r="G25" s="197">
        <v>9726.48</v>
      </c>
      <c r="H25" s="136">
        <v>312176</v>
      </c>
      <c r="I25" s="136">
        <v>52400</v>
      </c>
      <c r="J25" s="136">
        <v>106314.01999999997</v>
      </c>
      <c r="K25" s="136">
        <v>16800</v>
      </c>
      <c r="L25" s="136">
        <v>28848</v>
      </c>
      <c r="M25" s="197">
        <v>10331.16</v>
      </c>
      <c r="N25" s="136">
        <v>19583</v>
      </c>
      <c r="O25" s="136">
        <v>46300</v>
      </c>
      <c r="P25" s="136">
        <v>352780</v>
      </c>
      <c r="Q25" s="197">
        <v>0</v>
      </c>
      <c r="R25" s="136">
        <v>0</v>
      </c>
      <c r="S25" s="136">
        <v>70800</v>
      </c>
      <c r="T25" s="136">
        <v>0</v>
      </c>
      <c r="U25" s="136">
        <v>74292</v>
      </c>
      <c r="V25" s="136">
        <v>39761.92</v>
      </c>
      <c r="W25" s="136">
        <v>8800</v>
      </c>
      <c r="X25" s="136">
        <v>148215</v>
      </c>
      <c r="Y25" s="136">
        <v>9995.25</v>
      </c>
      <c r="Z25" s="136">
        <v>6057.1</v>
      </c>
      <c r="AA25" s="147">
        <v>0</v>
      </c>
      <c r="AB25" s="136">
        <v>194297.5</v>
      </c>
      <c r="AC25" s="197">
        <v>0</v>
      </c>
      <c r="AD25" s="136">
        <v>5670</v>
      </c>
      <c r="AE25" s="136">
        <v>32760</v>
      </c>
      <c r="AF25" s="136">
        <v>364117</v>
      </c>
      <c r="AG25" s="136">
        <v>138100</v>
      </c>
      <c r="AH25" s="136">
        <v>41324.899999999994</v>
      </c>
      <c r="AI25" s="71">
        <v>2790</v>
      </c>
      <c r="AJ25" s="136">
        <v>96360</v>
      </c>
      <c r="AK25" s="136">
        <v>293329</v>
      </c>
      <c r="AL25" s="136">
        <v>241544</v>
      </c>
      <c r="AM25" s="136">
        <v>28680</v>
      </c>
      <c r="AN25" s="197">
        <v>32560</v>
      </c>
      <c r="AO25" s="136">
        <v>0</v>
      </c>
      <c r="AP25" s="136">
        <v>41610</v>
      </c>
      <c r="AQ25" s="136">
        <v>151384.2</v>
      </c>
      <c r="AR25" s="136">
        <v>96234</v>
      </c>
      <c r="AS25" s="136">
        <v>28848</v>
      </c>
      <c r="AT25" s="184">
        <v>9997</v>
      </c>
      <c r="AU25" s="136">
        <v>6057.1</v>
      </c>
      <c r="AV25" s="136">
        <v>95580</v>
      </c>
      <c r="AW25" s="136">
        <v>135948</v>
      </c>
      <c r="AX25" s="136">
        <v>94351.56</v>
      </c>
      <c r="AY25" s="148"/>
    </row>
    <row r="26" spans="1:51" ht="15.75" customHeight="1">
      <c r="A26" s="48"/>
      <c r="B26" s="62"/>
      <c r="C26" s="73"/>
      <c r="D26" s="136"/>
      <c r="E26" s="197"/>
      <c r="F26" s="136"/>
      <c r="G26" s="197"/>
      <c r="H26" s="136"/>
      <c r="I26" s="136"/>
      <c r="J26" s="136"/>
      <c r="K26" s="136"/>
      <c r="L26" s="136"/>
      <c r="M26" s="197"/>
      <c r="N26" s="136"/>
      <c r="O26" s="136"/>
      <c r="P26" s="136"/>
      <c r="Q26" s="197"/>
      <c r="R26" s="136"/>
      <c r="S26" s="136"/>
      <c r="T26" s="136"/>
      <c r="U26" s="136"/>
      <c r="V26" s="136"/>
      <c r="W26" s="136"/>
      <c r="X26" s="136"/>
      <c r="Y26" s="136"/>
      <c r="Z26" s="136"/>
      <c r="AA26" s="147"/>
      <c r="AB26" s="136"/>
      <c r="AC26" s="197"/>
      <c r="AD26" s="136"/>
      <c r="AE26" s="136"/>
      <c r="AF26" s="136"/>
      <c r="AG26" s="136"/>
      <c r="AH26" s="136"/>
      <c r="AI26" s="71"/>
      <c r="AJ26" s="136"/>
      <c r="AK26" s="136"/>
      <c r="AL26" s="136"/>
      <c r="AM26" s="136"/>
      <c r="AN26" s="197"/>
      <c r="AO26" s="136"/>
      <c r="AP26" s="136"/>
      <c r="AQ26" s="136"/>
      <c r="AR26" s="136"/>
      <c r="AS26" s="136"/>
      <c r="AT26" s="184"/>
      <c r="AU26" s="136"/>
      <c r="AV26" s="136"/>
      <c r="AW26" s="136"/>
      <c r="AX26" s="136"/>
      <c r="AY26" s="148"/>
    </row>
    <row r="27" spans="1:51" ht="15.75" customHeight="1">
      <c r="A27" s="59" t="s">
        <v>92</v>
      </c>
      <c r="B27" s="62"/>
      <c r="C27" s="73"/>
      <c r="D27" s="136"/>
      <c r="E27" s="197"/>
      <c r="F27" s="136"/>
      <c r="G27" s="197"/>
      <c r="H27" s="136"/>
      <c r="I27" s="136"/>
      <c r="J27" s="136"/>
      <c r="K27" s="136"/>
      <c r="L27" s="136"/>
      <c r="M27" s="197"/>
      <c r="N27" s="136"/>
      <c r="O27" s="136"/>
      <c r="P27" s="136"/>
      <c r="Q27" s="197"/>
      <c r="R27" s="136"/>
      <c r="S27" s="136"/>
      <c r="T27" s="136"/>
      <c r="U27" s="136"/>
      <c r="V27" s="136"/>
      <c r="W27" s="136"/>
      <c r="X27" s="136"/>
      <c r="Y27" s="136"/>
      <c r="Z27" s="136"/>
      <c r="AA27" s="147"/>
      <c r="AB27" s="136"/>
      <c r="AC27" s="197"/>
      <c r="AD27" s="136"/>
      <c r="AE27" s="136"/>
      <c r="AF27" s="136"/>
      <c r="AG27" s="136"/>
      <c r="AH27" s="136"/>
      <c r="AI27" s="71"/>
      <c r="AJ27" s="136"/>
      <c r="AK27" s="136"/>
      <c r="AL27" s="136"/>
      <c r="AM27" s="136"/>
      <c r="AN27" s="197"/>
      <c r="AO27" s="136"/>
      <c r="AP27" s="136"/>
      <c r="AQ27" s="136"/>
      <c r="AR27" s="136"/>
      <c r="AS27" s="136"/>
      <c r="AT27" s="184"/>
      <c r="AU27" s="136"/>
      <c r="AV27" s="136"/>
      <c r="AW27" s="136"/>
      <c r="AX27" s="136"/>
      <c r="AY27" s="148"/>
    </row>
    <row r="28" spans="1:51" ht="15.75" customHeight="1">
      <c r="A28" s="48"/>
      <c r="B28" s="49" t="s">
        <v>93</v>
      </c>
      <c r="C28" s="50">
        <f t="shared" si="0"/>
        <v>673053.0499999999</v>
      </c>
      <c r="D28" s="136">
        <v>0</v>
      </c>
      <c r="E28" s="155">
        <v>3000</v>
      </c>
      <c r="F28" s="155">
        <v>0</v>
      </c>
      <c r="G28" s="155">
        <v>0</v>
      </c>
      <c r="H28" s="136">
        <v>13072</v>
      </c>
      <c r="I28" s="155">
        <v>54472</v>
      </c>
      <c r="J28" s="136">
        <v>0</v>
      </c>
      <c r="K28" s="155">
        <v>8800</v>
      </c>
      <c r="L28" s="136">
        <v>0</v>
      </c>
      <c r="M28" s="197">
        <v>0</v>
      </c>
      <c r="N28" s="155">
        <v>0</v>
      </c>
      <c r="O28" s="155">
        <v>0</v>
      </c>
      <c r="P28" s="155">
        <v>0</v>
      </c>
      <c r="Q28" s="155">
        <v>312695</v>
      </c>
      <c r="R28" s="136">
        <v>1900</v>
      </c>
      <c r="S28" s="155">
        <v>0</v>
      </c>
      <c r="T28" s="136">
        <v>0</v>
      </c>
      <c r="U28" s="155">
        <v>0</v>
      </c>
      <c r="V28" s="136">
        <v>43776.96000000001</v>
      </c>
      <c r="W28" s="155">
        <v>0</v>
      </c>
      <c r="X28" s="155">
        <v>0</v>
      </c>
      <c r="Y28" s="136">
        <v>0</v>
      </c>
      <c r="Z28" s="155">
        <v>4194</v>
      </c>
      <c r="AA28" s="160">
        <v>47040</v>
      </c>
      <c r="AB28" s="155">
        <v>20845</v>
      </c>
      <c r="AC28" s="155">
        <v>0</v>
      </c>
      <c r="AD28" s="136">
        <v>0</v>
      </c>
      <c r="AE28" s="155">
        <v>0</v>
      </c>
      <c r="AF28" s="155">
        <v>0</v>
      </c>
      <c r="AG28" s="136">
        <v>0</v>
      </c>
      <c r="AH28" s="155">
        <v>0</v>
      </c>
      <c r="AI28" s="71">
        <v>0</v>
      </c>
      <c r="AJ28" s="155">
        <v>0</v>
      </c>
      <c r="AK28" s="155">
        <v>0</v>
      </c>
      <c r="AL28" s="155">
        <v>78000</v>
      </c>
      <c r="AM28" s="155">
        <v>3000</v>
      </c>
      <c r="AN28" s="197">
        <v>0</v>
      </c>
      <c r="AO28" s="155">
        <v>0</v>
      </c>
      <c r="AP28" s="136">
        <v>0</v>
      </c>
      <c r="AQ28" s="155">
        <v>0</v>
      </c>
      <c r="AR28" s="155">
        <v>0</v>
      </c>
      <c r="AS28" s="155">
        <v>0</v>
      </c>
      <c r="AT28" s="184">
        <v>75081.69</v>
      </c>
      <c r="AU28" s="155">
        <v>7176.400000000001</v>
      </c>
      <c r="AV28" s="155">
        <v>0</v>
      </c>
      <c r="AW28" s="155">
        <v>0</v>
      </c>
      <c r="AX28" s="155">
        <v>0</v>
      </c>
      <c r="AY28" s="161"/>
    </row>
    <row r="29" spans="1:51" ht="15.75" customHeight="1">
      <c r="A29" s="48"/>
      <c r="B29" s="49" t="s">
        <v>94</v>
      </c>
      <c r="C29" s="50">
        <f t="shared" si="0"/>
        <v>1099644.88</v>
      </c>
      <c r="D29" s="136">
        <v>0</v>
      </c>
      <c r="E29" s="155">
        <v>0</v>
      </c>
      <c r="F29" s="155">
        <v>0</v>
      </c>
      <c r="G29" s="155">
        <v>0</v>
      </c>
      <c r="H29" s="136">
        <v>17024</v>
      </c>
      <c r="I29" s="155">
        <v>256148</v>
      </c>
      <c r="J29" s="136">
        <v>0</v>
      </c>
      <c r="K29" s="155">
        <v>0</v>
      </c>
      <c r="L29" s="136">
        <v>0</v>
      </c>
      <c r="M29" s="197">
        <v>0</v>
      </c>
      <c r="N29" s="155">
        <v>0</v>
      </c>
      <c r="O29" s="155">
        <v>0</v>
      </c>
      <c r="P29" s="155">
        <v>0</v>
      </c>
      <c r="Q29" s="155">
        <v>507270</v>
      </c>
      <c r="R29" s="136">
        <v>0</v>
      </c>
      <c r="S29" s="155">
        <v>0</v>
      </c>
      <c r="T29" s="136">
        <v>0</v>
      </c>
      <c r="U29" s="155">
        <v>0</v>
      </c>
      <c r="V29" s="136">
        <v>43776.96000000001</v>
      </c>
      <c r="W29" s="155">
        <v>0</v>
      </c>
      <c r="X29" s="155">
        <v>0</v>
      </c>
      <c r="Y29" s="136">
        <v>0</v>
      </c>
      <c r="Z29" s="155">
        <v>0</v>
      </c>
      <c r="AA29" s="160">
        <v>47040</v>
      </c>
      <c r="AB29" s="155">
        <v>3220</v>
      </c>
      <c r="AC29" s="155">
        <v>0</v>
      </c>
      <c r="AD29" s="136">
        <v>0</v>
      </c>
      <c r="AE29" s="155">
        <v>0</v>
      </c>
      <c r="AF29" s="155">
        <v>0</v>
      </c>
      <c r="AG29" s="136">
        <v>0</v>
      </c>
      <c r="AH29" s="155">
        <v>0</v>
      </c>
      <c r="AI29" s="71">
        <v>0</v>
      </c>
      <c r="AJ29" s="155">
        <v>0</v>
      </c>
      <c r="AK29" s="155">
        <v>0</v>
      </c>
      <c r="AL29" s="155">
        <v>0</v>
      </c>
      <c r="AM29" s="155">
        <v>0</v>
      </c>
      <c r="AN29" s="197">
        <v>0</v>
      </c>
      <c r="AO29" s="155">
        <v>0</v>
      </c>
      <c r="AP29" s="136">
        <v>0</v>
      </c>
      <c r="AQ29" s="155">
        <v>0</v>
      </c>
      <c r="AR29" s="155">
        <v>0</v>
      </c>
      <c r="AS29" s="155">
        <v>0</v>
      </c>
      <c r="AT29" s="184">
        <v>225165.91999999998</v>
      </c>
      <c r="AU29" s="155">
        <v>0</v>
      </c>
      <c r="AV29" s="155">
        <v>0</v>
      </c>
      <c r="AW29" s="155">
        <v>0</v>
      </c>
      <c r="AX29" s="155">
        <v>0</v>
      </c>
      <c r="AY29" s="161"/>
    </row>
    <row r="30" spans="1:51" ht="15.75" customHeight="1">
      <c r="A30" s="48"/>
      <c r="B30" s="49" t="s">
        <v>95</v>
      </c>
      <c r="C30" s="50">
        <f t="shared" si="0"/>
        <v>2654827</v>
      </c>
      <c r="D30" s="136">
        <v>0</v>
      </c>
      <c r="E30" s="155">
        <v>100000</v>
      </c>
      <c r="F30" s="155">
        <v>0</v>
      </c>
      <c r="G30" s="155">
        <v>0</v>
      </c>
      <c r="H30" s="136">
        <v>41952</v>
      </c>
      <c r="I30" s="155">
        <v>200000</v>
      </c>
      <c r="J30" s="136">
        <v>0</v>
      </c>
      <c r="K30" s="155">
        <v>18000</v>
      </c>
      <c r="L30" s="136">
        <v>0</v>
      </c>
      <c r="M30" s="197">
        <v>0</v>
      </c>
      <c r="N30" s="155">
        <v>0</v>
      </c>
      <c r="O30" s="155">
        <v>0</v>
      </c>
      <c r="P30" s="155">
        <v>0</v>
      </c>
      <c r="Q30" s="155">
        <v>628080</v>
      </c>
      <c r="R30" s="136">
        <v>19840</v>
      </c>
      <c r="S30" s="155">
        <v>0</v>
      </c>
      <c r="T30" s="136">
        <v>0</v>
      </c>
      <c r="U30" s="155">
        <v>0</v>
      </c>
      <c r="V30" s="136">
        <v>1242880</v>
      </c>
      <c r="W30" s="155">
        <v>0</v>
      </c>
      <c r="X30" s="155">
        <v>0</v>
      </c>
      <c r="Y30" s="136">
        <v>0</v>
      </c>
      <c r="Z30" s="155">
        <v>20000</v>
      </c>
      <c r="AA30" s="160">
        <v>11200</v>
      </c>
      <c r="AB30" s="155">
        <v>323925</v>
      </c>
      <c r="AC30" s="155">
        <v>0</v>
      </c>
      <c r="AD30" s="136">
        <v>0</v>
      </c>
      <c r="AE30" s="155">
        <v>0</v>
      </c>
      <c r="AF30" s="155">
        <v>0</v>
      </c>
      <c r="AG30" s="136">
        <v>0</v>
      </c>
      <c r="AH30" s="155">
        <v>0</v>
      </c>
      <c r="AI30" s="71">
        <v>0</v>
      </c>
      <c r="AJ30" s="155">
        <v>0</v>
      </c>
      <c r="AK30" s="155">
        <v>0</v>
      </c>
      <c r="AL30" s="155">
        <v>0</v>
      </c>
      <c r="AM30" s="155">
        <v>27700</v>
      </c>
      <c r="AN30" s="197">
        <v>0</v>
      </c>
      <c r="AO30" s="155">
        <v>0</v>
      </c>
      <c r="AP30" s="136">
        <v>0</v>
      </c>
      <c r="AQ30" s="155">
        <v>0</v>
      </c>
      <c r="AR30" s="155">
        <v>0</v>
      </c>
      <c r="AS30" s="155">
        <v>0</v>
      </c>
      <c r="AT30" s="184">
        <v>1250</v>
      </c>
      <c r="AU30" s="155">
        <v>20000</v>
      </c>
      <c r="AV30" s="155">
        <v>0</v>
      </c>
      <c r="AW30" s="155">
        <v>0</v>
      </c>
      <c r="AX30" s="155">
        <v>0</v>
      </c>
      <c r="AY30" s="161"/>
    </row>
    <row r="31" spans="1:51" ht="15.75" customHeight="1">
      <c r="A31" s="48"/>
      <c r="B31" s="49" t="s">
        <v>96</v>
      </c>
      <c r="C31" s="50">
        <f t="shared" si="0"/>
        <v>7510957.2</v>
      </c>
      <c r="D31" s="136">
        <v>0</v>
      </c>
      <c r="E31" s="155">
        <v>0</v>
      </c>
      <c r="F31" s="155">
        <v>0</v>
      </c>
      <c r="G31" s="155">
        <v>7967.2</v>
      </c>
      <c r="H31" s="136">
        <v>60800</v>
      </c>
      <c r="I31" s="155">
        <v>2400000</v>
      </c>
      <c r="J31" s="136">
        <v>0</v>
      </c>
      <c r="K31" s="155">
        <v>667470</v>
      </c>
      <c r="L31" s="136">
        <v>0</v>
      </c>
      <c r="M31" s="197">
        <v>0</v>
      </c>
      <c r="N31" s="155">
        <v>0</v>
      </c>
      <c r="O31" s="155">
        <v>0</v>
      </c>
      <c r="P31" s="155">
        <v>0</v>
      </c>
      <c r="Q31" s="155">
        <v>2000000</v>
      </c>
      <c r="R31" s="136">
        <v>0</v>
      </c>
      <c r="S31" s="155">
        <v>0</v>
      </c>
      <c r="T31" s="136">
        <v>0</v>
      </c>
      <c r="U31" s="155">
        <v>0</v>
      </c>
      <c r="V31" s="136">
        <v>584420</v>
      </c>
      <c r="W31" s="155">
        <v>0</v>
      </c>
      <c r="X31" s="155">
        <v>0</v>
      </c>
      <c r="Y31" s="136">
        <v>0</v>
      </c>
      <c r="Z31" s="155">
        <v>0</v>
      </c>
      <c r="AA31" s="160">
        <v>21200</v>
      </c>
      <c r="AB31" s="155">
        <v>66600</v>
      </c>
      <c r="AC31" s="155">
        <v>0</v>
      </c>
      <c r="AD31" s="136">
        <v>0</v>
      </c>
      <c r="AE31" s="155">
        <v>0</v>
      </c>
      <c r="AF31" s="155">
        <v>0</v>
      </c>
      <c r="AG31" s="136">
        <v>0</v>
      </c>
      <c r="AH31" s="155">
        <v>0</v>
      </c>
      <c r="AI31" s="71">
        <v>0</v>
      </c>
      <c r="AJ31" s="155">
        <v>0</v>
      </c>
      <c r="AK31" s="155">
        <v>0</v>
      </c>
      <c r="AL31" s="155">
        <v>0</v>
      </c>
      <c r="AM31" s="155">
        <v>0</v>
      </c>
      <c r="AN31" s="197">
        <v>0</v>
      </c>
      <c r="AO31" s="155">
        <v>0</v>
      </c>
      <c r="AP31" s="136">
        <v>0</v>
      </c>
      <c r="AQ31" s="155">
        <v>0</v>
      </c>
      <c r="AR31" s="155">
        <v>0</v>
      </c>
      <c r="AS31" s="155">
        <v>0</v>
      </c>
      <c r="AT31" s="184">
        <v>1702500</v>
      </c>
      <c r="AU31" s="155">
        <v>0</v>
      </c>
      <c r="AV31" s="155">
        <v>0</v>
      </c>
      <c r="AW31" s="155">
        <v>0</v>
      </c>
      <c r="AX31" s="155">
        <v>0</v>
      </c>
      <c r="AY31" s="161"/>
    </row>
    <row r="32" spans="1:51" ht="15.75" customHeight="1">
      <c r="A32" s="48"/>
      <c r="B32" s="62"/>
      <c r="C32" s="73"/>
      <c r="D32" s="136"/>
      <c r="E32" s="155"/>
      <c r="F32" s="155"/>
      <c r="G32" s="155"/>
      <c r="H32" s="136"/>
      <c r="I32" s="155"/>
      <c r="J32" s="136"/>
      <c r="K32" s="155"/>
      <c r="L32" s="136"/>
      <c r="M32" s="197"/>
      <c r="N32" s="155"/>
      <c r="O32" s="155"/>
      <c r="P32" s="155"/>
      <c r="Q32" s="155"/>
      <c r="R32" s="136"/>
      <c r="S32" s="155"/>
      <c r="T32" s="136"/>
      <c r="U32" s="155"/>
      <c r="V32" s="136"/>
      <c r="W32" s="155"/>
      <c r="X32" s="155"/>
      <c r="Y32" s="136"/>
      <c r="Z32" s="155"/>
      <c r="AA32" s="160"/>
      <c r="AB32" s="155"/>
      <c r="AC32" s="155"/>
      <c r="AD32" s="136"/>
      <c r="AE32" s="155"/>
      <c r="AF32" s="155"/>
      <c r="AG32" s="136"/>
      <c r="AH32" s="155"/>
      <c r="AI32" s="71"/>
      <c r="AJ32" s="155"/>
      <c r="AK32" s="155"/>
      <c r="AL32" s="155"/>
      <c r="AM32" s="155"/>
      <c r="AN32" s="197"/>
      <c r="AO32" s="155"/>
      <c r="AP32" s="136"/>
      <c r="AQ32" s="155"/>
      <c r="AR32" s="155"/>
      <c r="AS32" s="155"/>
      <c r="AT32" s="184"/>
      <c r="AU32" s="155"/>
      <c r="AV32" s="155"/>
      <c r="AW32" s="155"/>
      <c r="AX32" s="155"/>
      <c r="AY32" s="161"/>
    </row>
    <row r="33" spans="1:51" ht="15.75" customHeight="1">
      <c r="A33" s="59" t="s">
        <v>97</v>
      </c>
      <c r="B33" s="62"/>
      <c r="C33" s="73"/>
      <c r="D33" s="136"/>
      <c r="E33" s="155"/>
      <c r="F33" s="155"/>
      <c r="G33" s="155"/>
      <c r="H33" s="136"/>
      <c r="I33" s="155"/>
      <c r="J33" s="136"/>
      <c r="K33" s="155"/>
      <c r="L33" s="136"/>
      <c r="M33" s="197"/>
      <c r="N33" s="155"/>
      <c r="O33" s="155"/>
      <c r="P33" s="155"/>
      <c r="Q33" s="155"/>
      <c r="R33" s="136"/>
      <c r="S33" s="155"/>
      <c r="T33" s="136"/>
      <c r="U33" s="155"/>
      <c r="V33" s="136"/>
      <c r="W33" s="155"/>
      <c r="X33" s="155"/>
      <c r="Y33" s="136"/>
      <c r="Z33" s="155"/>
      <c r="AA33" s="160"/>
      <c r="AB33" s="155"/>
      <c r="AC33" s="155"/>
      <c r="AD33" s="136"/>
      <c r="AE33" s="155"/>
      <c r="AF33" s="155"/>
      <c r="AG33" s="136"/>
      <c r="AH33" s="155"/>
      <c r="AI33" s="71"/>
      <c r="AJ33" s="155"/>
      <c r="AK33" s="155"/>
      <c r="AL33" s="155"/>
      <c r="AM33" s="155"/>
      <c r="AN33" s="197"/>
      <c r="AO33" s="155"/>
      <c r="AP33" s="136"/>
      <c r="AQ33" s="155"/>
      <c r="AR33" s="155"/>
      <c r="AS33" s="155"/>
      <c r="AT33" s="184"/>
      <c r="AU33" s="155"/>
      <c r="AV33" s="155"/>
      <c r="AW33" s="155"/>
      <c r="AX33" s="155"/>
      <c r="AY33" s="161"/>
    </row>
    <row r="34" spans="1:51" ht="15.75" customHeight="1">
      <c r="A34" s="48"/>
      <c r="B34" s="49" t="s">
        <v>98</v>
      </c>
      <c r="C34" s="50">
        <f t="shared" si="0"/>
        <v>1540755.45</v>
      </c>
      <c r="D34" s="136">
        <v>0</v>
      </c>
      <c r="E34" s="155">
        <v>0</v>
      </c>
      <c r="F34" s="155">
        <v>3950</v>
      </c>
      <c r="G34" s="155">
        <v>14140.8</v>
      </c>
      <c r="H34" s="136">
        <v>0</v>
      </c>
      <c r="I34" s="155">
        <v>32750</v>
      </c>
      <c r="J34" s="136">
        <v>13781.99</v>
      </c>
      <c r="K34" s="155">
        <v>0</v>
      </c>
      <c r="L34" s="136">
        <v>0</v>
      </c>
      <c r="M34" s="197">
        <v>19312</v>
      </c>
      <c r="N34" s="155">
        <v>1855</v>
      </c>
      <c r="O34" s="155">
        <v>0</v>
      </c>
      <c r="P34" s="155">
        <v>0</v>
      </c>
      <c r="Q34" s="155">
        <v>0</v>
      </c>
      <c r="R34" s="136">
        <v>0</v>
      </c>
      <c r="S34" s="155">
        <v>5250</v>
      </c>
      <c r="T34" s="136">
        <v>0</v>
      </c>
      <c r="U34" s="155">
        <v>41898</v>
      </c>
      <c r="V34" s="136">
        <v>34146.16</v>
      </c>
      <c r="W34" s="155">
        <v>53280</v>
      </c>
      <c r="X34" s="155">
        <v>0</v>
      </c>
      <c r="Y34" s="136">
        <v>162120.7</v>
      </c>
      <c r="Z34" s="155">
        <v>0</v>
      </c>
      <c r="AA34" s="160">
        <v>189180</v>
      </c>
      <c r="AB34" s="155">
        <v>106740</v>
      </c>
      <c r="AC34" s="155">
        <v>14080</v>
      </c>
      <c r="AD34" s="136">
        <v>0</v>
      </c>
      <c r="AE34" s="155">
        <v>0</v>
      </c>
      <c r="AF34" s="155">
        <v>0</v>
      </c>
      <c r="AG34" s="136">
        <v>102080</v>
      </c>
      <c r="AH34" s="155">
        <v>0</v>
      </c>
      <c r="AI34" s="71">
        <v>0</v>
      </c>
      <c r="AJ34" s="155">
        <v>63000</v>
      </c>
      <c r="AK34" s="155">
        <v>242770.8</v>
      </c>
      <c r="AL34" s="155">
        <v>91560</v>
      </c>
      <c r="AM34" s="155">
        <v>12300</v>
      </c>
      <c r="AN34" s="197">
        <v>0</v>
      </c>
      <c r="AO34" s="155">
        <v>0</v>
      </c>
      <c r="AP34" s="136">
        <v>132660</v>
      </c>
      <c r="AQ34" s="155">
        <v>118100</v>
      </c>
      <c r="AR34" s="155">
        <v>30056</v>
      </c>
      <c r="AS34" s="155">
        <v>0</v>
      </c>
      <c r="AT34" s="184">
        <v>28904</v>
      </c>
      <c r="AU34" s="155">
        <v>0</v>
      </c>
      <c r="AV34" s="155">
        <v>2160</v>
      </c>
      <c r="AW34" s="155">
        <v>24680</v>
      </c>
      <c r="AX34" s="155">
        <v>0</v>
      </c>
      <c r="AY34" s="161"/>
    </row>
    <row r="35" spans="1:51" ht="15.75" customHeight="1">
      <c r="A35" s="48"/>
      <c r="B35" s="49" t="s">
        <v>99</v>
      </c>
      <c r="C35" s="50">
        <f t="shared" si="0"/>
        <v>13280000</v>
      </c>
      <c r="D35" s="136">
        <v>0</v>
      </c>
      <c r="E35" s="155">
        <v>0</v>
      </c>
      <c r="F35" s="155">
        <v>0</v>
      </c>
      <c r="G35" s="155">
        <v>0</v>
      </c>
      <c r="H35" s="136">
        <v>0</v>
      </c>
      <c r="I35" s="155"/>
      <c r="J35" s="136">
        <v>0</v>
      </c>
      <c r="K35" s="155">
        <v>0</v>
      </c>
      <c r="L35" s="136">
        <v>0</v>
      </c>
      <c r="M35" s="197">
        <v>20000</v>
      </c>
      <c r="N35" s="155">
        <v>0</v>
      </c>
      <c r="O35" s="155">
        <v>0</v>
      </c>
      <c r="P35" s="155">
        <v>0</v>
      </c>
      <c r="Q35" s="155">
        <v>0</v>
      </c>
      <c r="R35" s="136">
        <v>0</v>
      </c>
      <c r="S35" s="155">
        <v>500000</v>
      </c>
      <c r="T35" s="136">
        <v>0</v>
      </c>
      <c r="U35" s="155">
        <v>50000</v>
      </c>
      <c r="V35" s="136">
        <v>0</v>
      </c>
      <c r="W35" s="155">
        <v>0</v>
      </c>
      <c r="X35" s="155">
        <v>0</v>
      </c>
      <c r="Y35" s="136">
        <v>100000</v>
      </c>
      <c r="Z35" s="155">
        <v>0</v>
      </c>
      <c r="AA35" s="160">
        <v>6800000</v>
      </c>
      <c r="AB35" s="155">
        <v>210000</v>
      </c>
      <c r="AC35" s="155">
        <v>0</v>
      </c>
      <c r="AD35" s="136">
        <v>0</v>
      </c>
      <c r="AE35" s="155">
        <v>0</v>
      </c>
      <c r="AF35" s="155">
        <v>0</v>
      </c>
      <c r="AG35" s="136">
        <v>0</v>
      </c>
      <c r="AH35" s="155">
        <v>0</v>
      </c>
      <c r="AI35" s="71">
        <v>0</v>
      </c>
      <c r="AJ35" s="155">
        <v>0</v>
      </c>
      <c r="AK35" s="155">
        <v>3100000</v>
      </c>
      <c r="AL35" s="155">
        <v>0</v>
      </c>
      <c r="AM35" s="155">
        <v>0</v>
      </c>
      <c r="AN35" s="197">
        <v>0</v>
      </c>
      <c r="AO35" s="155">
        <v>0</v>
      </c>
      <c r="AP35" s="136">
        <v>0</v>
      </c>
      <c r="AQ35" s="155">
        <v>2000000</v>
      </c>
      <c r="AR35" s="155">
        <v>0</v>
      </c>
      <c r="AS35" s="155">
        <v>0</v>
      </c>
      <c r="AT35" s="184">
        <v>500000</v>
      </c>
      <c r="AU35" s="155">
        <v>0</v>
      </c>
      <c r="AV35" s="155">
        <v>0</v>
      </c>
      <c r="AW35" s="155">
        <v>0</v>
      </c>
      <c r="AX35" s="155">
        <v>0</v>
      </c>
      <c r="AY35" s="161"/>
    </row>
    <row r="36" spans="1:51" ht="15.75" customHeight="1">
      <c r="A36" s="48"/>
      <c r="B36" s="62"/>
      <c r="C36" s="73"/>
      <c r="D36" s="136"/>
      <c r="E36" s="155"/>
      <c r="F36" s="155"/>
      <c r="G36" s="155"/>
      <c r="H36" s="136"/>
      <c r="I36" s="155"/>
      <c r="J36" s="136"/>
      <c r="K36" s="155"/>
      <c r="L36" s="136"/>
      <c r="M36" s="197"/>
      <c r="N36" s="155"/>
      <c r="O36" s="155"/>
      <c r="P36" s="155"/>
      <c r="Q36" s="155"/>
      <c r="R36" s="136"/>
      <c r="S36" s="155"/>
      <c r="T36" s="136"/>
      <c r="U36" s="155"/>
      <c r="V36" s="136"/>
      <c r="W36" s="155"/>
      <c r="X36" s="155"/>
      <c r="Y36" s="136"/>
      <c r="Z36" s="155"/>
      <c r="AA36" s="160"/>
      <c r="AB36" s="155"/>
      <c r="AC36" s="155"/>
      <c r="AD36" s="136"/>
      <c r="AE36" s="155"/>
      <c r="AF36" s="155"/>
      <c r="AG36" s="136"/>
      <c r="AH36" s="155"/>
      <c r="AI36" s="71"/>
      <c r="AJ36" s="155"/>
      <c r="AK36" s="155"/>
      <c r="AL36" s="155"/>
      <c r="AM36" s="155"/>
      <c r="AN36" s="197"/>
      <c r="AO36" s="155"/>
      <c r="AP36" s="136"/>
      <c r="AQ36" s="155"/>
      <c r="AR36" s="155"/>
      <c r="AS36" s="155"/>
      <c r="AT36" s="184"/>
      <c r="AU36" s="155"/>
      <c r="AV36" s="155"/>
      <c r="AW36" s="155"/>
      <c r="AX36" s="155"/>
      <c r="AY36" s="161"/>
    </row>
    <row r="37" spans="1:51" ht="15.75" customHeight="1">
      <c r="A37" s="59" t="s">
        <v>100</v>
      </c>
      <c r="B37" s="62"/>
      <c r="C37" s="73"/>
      <c r="D37" s="136"/>
      <c r="E37" s="155"/>
      <c r="F37" s="155"/>
      <c r="G37" s="155"/>
      <c r="H37" s="136"/>
      <c r="I37" s="155"/>
      <c r="J37" s="136"/>
      <c r="K37" s="155"/>
      <c r="L37" s="136"/>
      <c r="M37" s="197"/>
      <c r="N37" s="155"/>
      <c r="O37" s="155"/>
      <c r="P37" s="155"/>
      <c r="Q37" s="155"/>
      <c r="R37" s="136"/>
      <c r="S37" s="155"/>
      <c r="T37" s="136"/>
      <c r="U37" s="155"/>
      <c r="V37" s="136"/>
      <c r="W37" s="155"/>
      <c r="X37" s="155"/>
      <c r="Y37" s="136"/>
      <c r="Z37" s="155"/>
      <c r="AA37" s="160"/>
      <c r="AB37" s="155"/>
      <c r="AC37" s="155"/>
      <c r="AD37" s="136"/>
      <c r="AE37" s="155"/>
      <c r="AF37" s="155"/>
      <c r="AG37" s="136"/>
      <c r="AH37" s="155"/>
      <c r="AI37" s="71"/>
      <c r="AJ37" s="155"/>
      <c r="AK37" s="155"/>
      <c r="AL37" s="155"/>
      <c r="AM37" s="155"/>
      <c r="AN37" s="197"/>
      <c r="AO37" s="155"/>
      <c r="AP37" s="136"/>
      <c r="AQ37" s="155"/>
      <c r="AR37" s="155"/>
      <c r="AS37" s="155"/>
      <c r="AT37" s="184"/>
      <c r="AU37" s="155"/>
      <c r="AV37" s="155"/>
      <c r="AW37" s="155"/>
      <c r="AX37" s="155"/>
      <c r="AY37" s="161"/>
    </row>
    <row r="38" spans="1:51" ht="15.75" customHeight="1">
      <c r="A38" s="48"/>
      <c r="B38" s="49" t="s">
        <v>101</v>
      </c>
      <c r="C38" s="50">
        <f t="shared" si="0"/>
        <v>3769866.47</v>
      </c>
      <c r="D38" s="136">
        <v>0</v>
      </c>
      <c r="E38" s="155">
        <v>48000</v>
      </c>
      <c r="F38" s="155">
        <v>12800</v>
      </c>
      <c r="G38" s="155">
        <v>527299.2</v>
      </c>
      <c r="H38" s="136">
        <v>0</v>
      </c>
      <c r="I38" s="155">
        <v>14400</v>
      </c>
      <c r="J38" s="136">
        <v>205176</v>
      </c>
      <c r="K38" s="155">
        <v>101760</v>
      </c>
      <c r="L38" s="136">
        <v>0</v>
      </c>
      <c r="M38" s="197">
        <v>61900.8</v>
      </c>
      <c r="N38" s="155">
        <v>27040</v>
      </c>
      <c r="O38" s="155">
        <v>52100</v>
      </c>
      <c r="P38" s="155">
        <v>14400</v>
      </c>
      <c r="Q38" s="155">
        <v>60700</v>
      </c>
      <c r="R38" s="136">
        <v>8290</v>
      </c>
      <c r="S38" s="155">
        <v>75000</v>
      </c>
      <c r="T38" s="136">
        <v>13564.8</v>
      </c>
      <c r="U38" s="155">
        <v>41538</v>
      </c>
      <c r="V38" s="136">
        <v>194074.56</v>
      </c>
      <c r="W38" s="155">
        <v>45960</v>
      </c>
      <c r="X38" s="155">
        <v>0</v>
      </c>
      <c r="Y38" s="136">
        <v>279841.12</v>
      </c>
      <c r="Z38" s="155">
        <v>0</v>
      </c>
      <c r="AA38" s="160">
        <v>150000</v>
      </c>
      <c r="AB38" s="155">
        <v>281230</v>
      </c>
      <c r="AC38" s="155">
        <v>26000</v>
      </c>
      <c r="AD38" s="136">
        <v>17000</v>
      </c>
      <c r="AE38" s="155">
        <v>51000</v>
      </c>
      <c r="AF38" s="155">
        <v>0</v>
      </c>
      <c r="AG38" s="136">
        <v>0</v>
      </c>
      <c r="AH38" s="155">
        <v>0</v>
      </c>
      <c r="AI38" s="71">
        <v>20000</v>
      </c>
      <c r="AJ38" s="155">
        <v>0</v>
      </c>
      <c r="AK38" s="155">
        <v>169950</v>
      </c>
      <c r="AL38" s="155">
        <v>463285.83</v>
      </c>
      <c r="AM38" s="155">
        <v>0</v>
      </c>
      <c r="AN38" s="197">
        <v>89025</v>
      </c>
      <c r="AO38" s="155">
        <v>0</v>
      </c>
      <c r="AP38" s="136">
        <v>170850</v>
      </c>
      <c r="AQ38" s="155">
        <v>162279</v>
      </c>
      <c r="AR38" s="155">
        <v>54080</v>
      </c>
      <c r="AS38" s="155">
        <v>292966</v>
      </c>
      <c r="AT38" s="184">
        <v>27456</v>
      </c>
      <c r="AU38" s="155">
        <v>0</v>
      </c>
      <c r="AV38" s="155">
        <v>0</v>
      </c>
      <c r="AW38" s="155">
        <v>0</v>
      </c>
      <c r="AX38" s="155">
        <v>10900.16</v>
      </c>
      <c r="AY38" s="161"/>
    </row>
    <row r="39" spans="1:51" ht="15.75" customHeight="1">
      <c r="A39" s="48"/>
      <c r="B39" s="49" t="s">
        <v>102</v>
      </c>
      <c r="C39" s="50">
        <f t="shared" si="0"/>
        <v>1190046.26</v>
      </c>
      <c r="D39" s="136">
        <v>1630</v>
      </c>
      <c r="E39" s="155">
        <v>40000</v>
      </c>
      <c r="F39" s="155">
        <v>4375</v>
      </c>
      <c r="G39" s="155">
        <v>105407.4</v>
      </c>
      <c r="H39" s="136">
        <v>76982</v>
      </c>
      <c r="I39" s="155"/>
      <c r="J39" s="136">
        <v>0</v>
      </c>
      <c r="K39" s="155">
        <v>0</v>
      </c>
      <c r="L39" s="136">
        <v>0</v>
      </c>
      <c r="M39" s="197">
        <v>0</v>
      </c>
      <c r="N39" s="155">
        <v>0</v>
      </c>
      <c r="O39" s="155">
        <v>33528</v>
      </c>
      <c r="P39" s="155">
        <v>89400</v>
      </c>
      <c r="Q39" s="155">
        <v>397776</v>
      </c>
      <c r="R39" s="136">
        <v>0</v>
      </c>
      <c r="S39" s="155">
        <v>0</v>
      </c>
      <c r="T39" s="136">
        <v>0</v>
      </c>
      <c r="U39" s="155">
        <v>0</v>
      </c>
      <c r="V39" s="136">
        <v>161654.2</v>
      </c>
      <c r="W39" s="155">
        <v>0</v>
      </c>
      <c r="X39" s="155">
        <v>11160</v>
      </c>
      <c r="Y39" s="136">
        <v>0</v>
      </c>
      <c r="Z39" s="155">
        <v>0</v>
      </c>
      <c r="AA39" s="160">
        <v>0</v>
      </c>
      <c r="AB39" s="155">
        <v>81500</v>
      </c>
      <c r="AC39" s="155">
        <v>7040</v>
      </c>
      <c r="AD39" s="136">
        <v>9056</v>
      </c>
      <c r="AE39" s="155">
        <v>0</v>
      </c>
      <c r="AF39" s="155">
        <v>14892</v>
      </c>
      <c r="AG39" s="136">
        <v>0</v>
      </c>
      <c r="AH39" s="155">
        <v>11352.08</v>
      </c>
      <c r="AI39" s="71">
        <v>0</v>
      </c>
      <c r="AJ39" s="155">
        <v>0</v>
      </c>
      <c r="AK39" s="155">
        <v>0</v>
      </c>
      <c r="AL39" s="155">
        <v>0</v>
      </c>
      <c r="AM39" s="155">
        <v>3300</v>
      </c>
      <c r="AN39" s="197">
        <v>0</v>
      </c>
      <c r="AO39" s="155">
        <v>0</v>
      </c>
      <c r="AP39" s="136">
        <v>14160</v>
      </c>
      <c r="AQ39" s="155">
        <v>51884.8</v>
      </c>
      <c r="AR39" s="155">
        <v>8180</v>
      </c>
      <c r="AS39" s="155">
        <v>0</v>
      </c>
      <c r="AT39" s="184">
        <v>18000</v>
      </c>
      <c r="AU39" s="155">
        <v>4273.9</v>
      </c>
      <c r="AV39" s="155">
        <v>37860</v>
      </c>
      <c r="AW39" s="155">
        <v>0</v>
      </c>
      <c r="AX39" s="155">
        <v>6634.88</v>
      </c>
      <c r="AY39" s="161"/>
    </row>
    <row r="40" spans="1:51" ht="15.75" customHeight="1">
      <c r="A40" s="48"/>
      <c r="B40" s="49" t="s">
        <v>103</v>
      </c>
      <c r="C40" s="50">
        <f t="shared" si="0"/>
        <v>346589.4</v>
      </c>
      <c r="D40" s="136">
        <v>3318</v>
      </c>
      <c r="E40" s="155">
        <v>5000</v>
      </c>
      <c r="F40" s="155">
        <v>4900</v>
      </c>
      <c r="G40" s="155">
        <v>0</v>
      </c>
      <c r="H40" s="136">
        <v>0</v>
      </c>
      <c r="I40" s="155">
        <v>17300</v>
      </c>
      <c r="J40" s="136">
        <v>16215.56</v>
      </c>
      <c r="K40" s="155">
        <v>0</v>
      </c>
      <c r="L40" s="136">
        <v>0</v>
      </c>
      <c r="M40" s="197">
        <v>0</v>
      </c>
      <c r="N40" s="155">
        <v>0</v>
      </c>
      <c r="O40" s="155">
        <v>0</v>
      </c>
      <c r="P40" s="155">
        <v>9800</v>
      </c>
      <c r="Q40" s="155">
        <v>56800</v>
      </c>
      <c r="R40" s="136">
        <v>0</v>
      </c>
      <c r="S40" s="155">
        <v>0</v>
      </c>
      <c r="T40" s="136">
        <v>0</v>
      </c>
      <c r="U40" s="155">
        <v>0</v>
      </c>
      <c r="V40" s="136">
        <v>0</v>
      </c>
      <c r="W40" s="155">
        <v>14160</v>
      </c>
      <c r="X40" s="155">
        <v>4230</v>
      </c>
      <c r="Y40" s="136">
        <v>91670.40000000001</v>
      </c>
      <c r="Z40" s="155">
        <v>5621.6</v>
      </c>
      <c r="AA40" s="160">
        <v>0</v>
      </c>
      <c r="AB40" s="155">
        <v>9500</v>
      </c>
      <c r="AC40" s="155">
        <v>0</v>
      </c>
      <c r="AD40" s="136">
        <v>0</v>
      </c>
      <c r="AE40" s="155">
        <v>4200</v>
      </c>
      <c r="AF40" s="155">
        <v>0</v>
      </c>
      <c r="AG40" s="136">
        <v>0</v>
      </c>
      <c r="AH40" s="155">
        <v>0</v>
      </c>
      <c r="AI40" s="71">
        <v>0</v>
      </c>
      <c r="AJ40" s="155">
        <v>0</v>
      </c>
      <c r="AK40" s="155">
        <v>0</v>
      </c>
      <c r="AL40" s="155">
        <v>0</v>
      </c>
      <c r="AM40" s="155">
        <v>7050</v>
      </c>
      <c r="AN40" s="197">
        <v>0</v>
      </c>
      <c r="AO40" s="155">
        <v>0</v>
      </c>
      <c r="AP40" s="136">
        <v>10360</v>
      </c>
      <c r="AQ40" s="155">
        <v>31625</v>
      </c>
      <c r="AR40" s="155">
        <v>7329</v>
      </c>
      <c r="AS40" s="155">
        <v>0</v>
      </c>
      <c r="AT40" s="184">
        <v>22576</v>
      </c>
      <c r="AU40" s="155">
        <v>5621.6</v>
      </c>
      <c r="AV40" s="155">
        <v>0</v>
      </c>
      <c r="AW40" s="155">
        <v>0</v>
      </c>
      <c r="AX40" s="155">
        <v>19312.239999999998</v>
      </c>
      <c r="AY40" s="161"/>
    </row>
    <row r="41" spans="1:51" ht="15.75" customHeight="1">
      <c r="A41" s="48"/>
      <c r="B41" s="49" t="s">
        <v>104</v>
      </c>
      <c r="C41" s="50">
        <f t="shared" si="0"/>
        <v>507230</v>
      </c>
      <c r="D41" s="136">
        <v>0</v>
      </c>
      <c r="E41" s="155">
        <v>20000</v>
      </c>
      <c r="F41" s="155">
        <v>16000</v>
      </c>
      <c r="G41" s="155">
        <v>0</v>
      </c>
      <c r="H41" s="136">
        <v>0</v>
      </c>
      <c r="I41" s="155">
        <v>20000</v>
      </c>
      <c r="J41" s="136">
        <v>20000</v>
      </c>
      <c r="K41" s="155">
        <v>0</v>
      </c>
      <c r="L41" s="136">
        <v>0</v>
      </c>
      <c r="M41" s="197">
        <v>0</v>
      </c>
      <c r="N41" s="155">
        <v>0</v>
      </c>
      <c r="O41" s="155">
        <v>0</v>
      </c>
      <c r="P41" s="155">
        <v>12000</v>
      </c>
      <c r="Q41" s="155">
        <v>70000</v>
      </c>
      <c r="R41" s="136">
        <v>0</v>
      </c>
      <c r="S41" s="155">
        <v>0</v>
      </c>
      <c r="T41" s="136">
        <v>0</v>
      </c>
      <c r="U41" s="155">
        <v>0</v>
      </c>
      <c r="V41" s="136">
        <v>0</v>
      </c>
      <c r="W41" s="155">
        <v>0</v>
      </c>
      <c r="X41" s="155">
        <v>49000</v>
      </c>
      <c r="Y41" s="136">
        <v>60000</v>
      </c>
      <c r="Z41" s="155">
        <v>0</v>
      </c>
      <c r="AA41" s="160">
        <v>0</v>
      </c>
      <c r="AB41" s="155">
        <v>0</v>
      </c>
      <c r="AC41" s="155">
        <v>0</v>
      </c>
      <c r="AD41" s="136">
        <v>0</v>
      </c>
      <c r="AE41" s="155">
        <v>33280</v>
      </c>
      <c r="AF41" s="155">
        <v>0</v>
      </c>
      <c r="AG41" s="136">
        <v>0</v>
      </c>
      <c r="AH41" s="155">
        <v>0</v>
      </c>
      <c r="AI41" s="71">
        <v>0</v>
      </c>
      <c r="AJ41" s="155">
        <v>0</v>
      </c>
      <c r="AK41" s="155">
        <v>0</v>
      </c>
      <c r="AL41" s="155">
        <v>0</v>
      </c>
      <c r="AM41" s="155">
        <v>25150</v>
      </c>
      <c r="AN41" s="197">
        <v>0</v>
      </c>
      <c r="AO41" s="155">
        <v>0</v>
      </c>
      <c r="AP41" s="136">
        <v>72000</v>
      </c>
      <c r="AQ41" s="155">
        <v>30000</v>
      </c>
      <c r="AR41" s="155">
        <v>4800</v>
      </c>
      <c r="AS41" s="155">
        <v>0</v>
      </c>
      <c r="AT41" s="184">
        <v>75000</v>
      </c>
      <c r="AU41" s="155">
        <v>0</v>
      </c>
      <c r="AV41" s="155">
        <v>0</v>
      </c>
      <c r="AW41" s="155">
        <v>0</v>
      </c>
      <c r="AX41" s="155">
        <v>0</v>
      </c>
      <c r="AY41" s="161"/>
    </row>
    <row r="42" spans="1:51" ht="15.75" customHeight="1">
      <c r="A42" s="48"/>
      <c r="B42" s="49" t="s">
        <v>105</v>
      </c>
      <c r="C42" s="50">
        <f t="shared" si="0"/>
        <v>567913.0800000001</v>
      </c>
      <c r="D42" s="136">
        <v>0</v>
      </c>
      <c r="E42" s="155">
        <v>0</v>
      </c>
      <c r="F42" s="155">
        <v>66000</v>
      </c>
      <c r="G42" s="155">
        <v>10828.8</v>
      </c>
      <c r="H42" s="136">
        <v>0</v>
      </c>
      <c r="I42" s="155">
        <v>39375</v>
      </c>
      <c r="J42" s="136">
        <v>8681.6</v>
      </c>
      <c r="K42" s="155">
        <v>0</v>
      </c>
      <c r="L42" s="136">
        <v>0</v>
      </c>
      <c r="M42" s="197">
        <v>1630.8799999999999</v>
      </c>
      <c r="N42" s="155">
        <v>0</v>
      </c>
      <c r="O42" s="155">
        <v>0</v>
      </c>
      <c r="P42" s="155">
        <v>0</v>
      </c>
      <c r="Q42" s="155">
        <v>0</v>
      </c>
      <c r="R42" s="136">
        <v>68430</v>
      </c>
      <c r="S42" s="155">
        <v>0</v>
      </c>
      <c r="T42" s="136">
        <v>0</v>
      </c>
      <c r="U42" s="155">
        <v>9798</v>
      </c>
      <c r="V42" s="136">
        <v>0</v>
      </c>
      <c r="W42" s="155">
        <v>0</v>
      </c>
      <c r="X42" s="155">
        <v>0</v>
      </c>
      <c r="Y42" s="136">
        <v>73527.29999999999</v>
      </c>
      <c r="Z42" s="155">
        <v>0</v>
      </c>
      <c r="AA42" s="160">
        <v>25000</v>
      </c>
      <c r="AB42" s="155">
        <v>0</v>
      </c>
      <c r="AC42" s="155">
        <v>0</v>
      </c>
      <c r="AD42" s="136">
        <v>0</v>
      </c>
      <c r="AE42" s="155">
        <v>0</v>
      </c>
      <c r="AF42" s="155">
        <v>0</v>
      </c>
      <c r="AG42" s="136">
        <v>0</v>
      </c>
      <c r="AH42" s="155">
        <v>0</v>
      </c>
      <c r="AI42" s="71">
        <v>0</v>
      </c>
      <c r="AJ42" s="155">
        <v>0</v>
      </c>
      <c r="AK42" s="155">
        <v>31585.5</v>
      </c>
      <c r="AL42" s="155">
        <v>180944</v>
      </c>
      <c r="AM42" s="155">
        <v>0</v>
      </c>
      <c r="AN42" s="197">
        <v>0</v>
      </c>
      <c r="AO42" s="155">
        <v>0</v>
      </c>
      <c r="AP42" s="136">
        <v>0</v>
      </c>
      <c r="AQ42" s="155">
        <v>36750</v>
      </c>
      <c r="AR42" s="155">
        <v>8612</v>
      </c>
      <c r="AS42" s="155">
        <v>0</v>
      </c>
      <c r="AT42" s="184">
        <v>0</v>
      </c>
      <c r="AU42" s="155">
        <v>0</v>
      </c>
      <c r="AV42" s="155">
        <v>6750</v>
      </c>
      <c r="AW42" s="155">
        <v>0</v>
      </c>
      <c r="AX42" s="155">
        <v>0</v>
      </c>
      <c r="AY42" s="161"/>
    </row>
    <row r="43" spans="1:51" ht="15.75" customHeight="1">
      <c r="A43" s="48"/>
      <c r="B43" s="49" t="s">
        <v>106</v>
      </c>
      <c r="C43" s="50">
        <f t="shared" si="0"/>
        <v>1110000</v>
      </c>
      <c r="D43" s="136">
        <v>0</v>
      </c>
      <c r="E43" s="155">
        <v>0</v>
      </c>
      <c r="F43" s="155">
        <v>0</v>
      </c>
      <c r="G43" s="155">
        <v>50000</v>
      </c>
      <c r="H43" s="136">
        <v>0</v>
      </c>
      <c r="I43" s="155">
        <v>40000</v>
      </c>
      <c r="J43" s="136">
        <v>0</v>
      </c>
      <c r="K43" s="155">
        <v>0</v>
      </c>
      <c r="L43" s="136">
        <v>0</v>
      </c>
      <c r="M43" s="197">
        <v>21000</v>
      </c>
      <c r="N43" s="155">
        <v>0</v>
      </c>
      <c r="O43" s="155">
        <v>0</v>
      </c>
      <c r="P43" s="155">
        <v>0</v>
      </c>
      <c r="Q43" s="155">
        <v>0</v>
      </c>
      <c r="R43" s="136">
        <v>75000</v>
      </c>
      <c r="S43" s="155">
        <v>200000</v>
      </c>
      <c r="T43" s="136">
        <v>0</v>
      </c>
      <c r="U43" s="155">
        <v>0</v>
      </c>
      <c r="V43" s="136">
        <v>0</v>
      </c>
      <c r="W43" s="155">
        <v>40000</v>
      </c>
      <c r="X43" s="155">
        <v>0</v>
      </c>
      <c r="Y43" s="136">
        <v>120000</v>
      </c>
      <c r="Z43" s="155">
        <v>0</v>
      </c>
      <c r="AA43" s="160">
        <v>50000</v>
      </c>
      <c r="AB43" s="155">
        <v>0</v>
      </c>
      <c r="AC43" s="155">
        <v>0</v>
      </c>
      <c r="AD43" s="136">
        <v>0</v>
      </c>
      <c r="AE43" s="155">
        <v>0</v>
      </c>
      <c r="AF43" s="155">
        <v>0</v>
      </c>
      <c r="AG43" s="136">
        <v>0</v>
      </c>
      <c r="AH43" s="155">
        <v>0</v>
      </c>
      <c r="AI43" s="71">
        <v>0</v>
      </c>
      <c r="AJ43" s="155">
        <v>0</v>
      </c>
      <c r="AK43" s="155">
        <v>100000</v>
      </c>
      <c r="AL43" s="155">
        <v>0</v>
      </c>
      <c r="AM43" s="155">
        <v>0</v>
      </c>
      <c r="AN43" s="197">
        <v>0</v>
      </c>
      <c r="AO43" s="155">
        <v>0</v>
      </c>
      <c r="AP43" s="136">
        <v>0</v>
      </c>
      <c r="AQ43" s="155">
        <v>350000</v>
      </c>
      <c r="AR43" s="155">
        <v>0</v>
      </c>
      <c r="AS43" s="155">
        <v>0</v>
      </c>
      <c r="AT43" s="184">
        <v>0</v>
      </c>
      <c r="AU43" s="155">
        <v>0</v>
      </c>
      <c r="AV43" s="155">
        <v>64000</v>
      </c>
      <c r="AW43" s="155">
        <v>0</v>
      </c>
      <c r="AX43" s="155">
        <v>0</v>
      </c>
      <c r="AY43" s="161"/>
    </row>
    <row r="44" spans="1:51" ht="15.75" customHeight="1">
      <c r="A44" s="48"/>
      <c r="B44" s="49" t="s">
        <v>107</v>
      </c>
      <c r="C44" s="50">
        <f t="shared" si="0"/>
        <v>125336</v>
      </c>
      <c r="D44" s="136">
        <v>0</v>
      </c>
      <c r="E44" s="155">
        <v>0</v>
      </c>
      <c r="F44" s="155">
        <v>3600</v>
      </c>
      <c r="G44" s="155">
        <v>0</v>
      </c>
      <c r="H44" s="136">
        <v>0</v>
      </c>
      <c r="I44" s="155"/>
      <c r="J44" s="136">
        <v>0</v>
      </c>
      <c r="K44" s="155">
        <v>0</v>
      </c>
      <c r="L44" s="136">
        <v>0</v>
      </c>
      <c r="M44" s="197">
        <v>0</v>
      </c>
      <c r="N44" s="155">
        <v>0</v>
      </c>
      <c r="O44" s="155">
        <v>0</v>
      </c>
      <c r="P44" s="155">
        <v>0</v>
      </c>
      <c r="Q44" s="155">
        <v>0</v>
      </c>
      <c r="R44" s="136">
        <v>0</v>
      </c>
      <c r="S44" s="155">
        <v>0</v>
      </c>
      <c r="T44" s="136">
        <v>0</v>
      </c>
      <c r="U44" s="155">
        <v>0</v>
      </c>
      <c r="V44" s="136">
        <v>0</v>
      </c>
      <c r="W44" s="155">
        <v>14400</v>
      </c>
      <c r="X44" s="155">
        <v>0</v>
      </c>
      <c r="Y44" s="136">
        <v>60732.00000000001</v>
      </c>
      <c r="Z44" s="155">
        <v>0</v>
      </c>
      <c r="AA44" s="160">
        <v>0</v>
      </c>
      <c r="AB44" s="155">
        <v>0</v>
      </c>
      <c r="AC44" s="155">
        <v>6400</v>
      </c>
      <c r="AD44" s="136">
        <v>0</v>
      </c>
      <c r="AE44" s="155">
        <v>0</v>
      </c>
      <c r="AF44" s="155">
        <v>0</v>
      </c>
      <c r="AG44" s="136">
        <v>0</v>
      </c>
      <c r="AH44" s="155">
        <v>0</v>
      </c>
      <c r="AI44" s="71">
        <v>0</v>
      </c>
      <c r="AJ44" s="155">
        <v>0</v>
      </c>
      <c r="AK44" s="155">
        <v>0</v>
      </c>
      <c r="AL44" s="155">
        <v>40204</v>
      </c>
      <c r="AM44" s="155">
        <v>0</v>
      </c>
      <c r="AN44" s="197">
        <v>0</v>
      </c>
      <c r="AO44" s="155">
        <v>0</v>
      </c>
      <c r="AP44" s="136">
        <v>0</v>
      </c>
      <c r="AQ44" s="155">
        <v>0</v>
      </c>
      <c r="AR44" s="155">
        <v>0</v>
      </c>
      <c r="AS44" s="155">
        <v>0</v>
      </c>
      <c r="AT44" s="184">
        <v>0</v>
      </c>
      <c r="AU44" s="155">
        <v>0</v>
      </c>
      <c r="AV44" s="155">
        <v>0</v>
      </c>
      <c r="AW44" s="155">
        <v>0</v>
      </c>
      <c r="AX44" s="155">
        <v>0</v>
      </c>
      <c r="AY44" s="161"/>
    </row>
    <row r="45" spans="1:51" ht="15.75" customHeight="1">
      <c r="A45" s="48"/>
      <c r="B45" s="49" t="s">
        <v>108</v>
      </c>
      <c r="C45" s="50">
        <f t="shared" si="0"/>
        <v>2000000</v>
      </c>
      <c r="D45" s="136">
        <v>0</v>
      </c>
      <c r="E45" s="155">
        <v>0</v>
      </c>
      <c r="F45" s="155">
        <v>0</v>
      </c>
      <c r="G45" s="155">
        <v>0</v>
      </c>
      <c r="H45" s="136">
        <v>0</v>
      </c>
      <c r="I45" s="155"/>
      <c r="J45" s="136">
        <v>0</v>
      </c>
      <c r="K45" s="155">
        <v>0</v>
      </c>
      <c r="L45" s="136">
        <v>0</v>
      </c>
      <c r="M45" s="197">
        <v>0</v>
      </c>
      <c r="N45" s="155">
        <v>0</v>
      </c>
      <c r="O45" s="155">
        <v>0</v>
      </c>
      <c r="P45" s="155">
        <v>0</v>
      </c>
      <c r="Q45" s="155">
        <v>0</v>
      </c>
      <c r="R45" s="136">
        <v>0</v>
      </c>
      <c r="S45" s="155">
        <v>0</v>
      </c>
      <c r="T45" s="136">
        <v>0</v>
      </c>
      <c r="U45" s="155">
        <v>0</v>
      </c>
      <c r="V45" s="136">
        <v>0</v>
      </c>
      <c r="W45" s="155">
        <v>1650000</v>
      </c>
      <c r="X45" s="155">
        <v>0</v>
      </c>
      <c r="Y45" s="136">
        <v>300000</v>
      </c>
      <c r="Z45" s="155">
        <v>0</v>
      </c>
      <c r="AA45" s="160">
        <v>0</v>
      </c>
      <c r="AB45" s="155">
        <v>0</v>
      </c>
      <c r="AC45" s="155">
        <v>50000</v>
      </c>
      <c r="AD45" s="136">
        <v>0</v>
      </c>
      <c r="AE45" s="155">
        <v>0</v>
      </c>
      <c r="AF45" s="155">
        <v>0</v>
      </c>
      <c r="AG45" s="136">
        <v>0</v>
      </c>
      <c r="AH45" s="155">
        <v>0</v>
      </c>
      <c r="AI45" s="71">
        <v>0</v>
      </c>
      <c r="AJ45" s="155">
        <v>0</v>
      </c>
      <c r="AK45" s="155">
        <v>0</v>
      </c>
      <c r="AL45" s="155">
        <v>0</v>
      </c>
      <c r="AM45" s="155">
        <v>0</v>
      </c>
      <c r="AN45" s="197">
        <v>0</v>
      </c>
      <c r="AO45" s="155">
        <v>0</v>
      </c>
      <c r="AP45" s="136">
        <v>0</v>
      </c>
      <c r="AQ45" s="155">
        <v>0</v>
      </c>
      <c r="AR45" s="155">
        <v>0</v>
      </c>
      <c r="AS45" s="155">
        <v>0</v>
      </c>
      <c r="AT45" s="184">
        <v>0</v>
      </c>
      <c r="AU45" s="155">
        <v>0</v>
      </c>
      <c r="AV45" s="155">
        <v>0</v>
      </c>
      <c r="AW45" s="155">
        <v>0</v>
      </c>
      <c r="AX45" s="155">
        <v>0</v>
      </c>
      <c r="AY45" s="161"/>
    </row>
    <row r="46" spans="1:51" ht="15.75" customHeight="1">
      <c r="A46" s="48"/>
      <c r="B46" s="49" t="s">
        <v>109</v>
      </c>
      <c r="C46" s="50">
        <f t="shared" si="0"/>
        <v>122090.4</v>
      </c>
      <c r="D46" s="136">
        <v>0</v>
      </c>
      <c r="E46" s="155">
        <v>0</v>
      </c>
      <c r="F46" s="155">
        <v>17500</v>
      </c>
      <c r="G46" s="155">
        <v>0</v>
      </c>
      <c r="H46" s="136">
        <v>0</v>
      </c>
      <c r="I46" s="155"/>
      <c r="J46" s="136">
        <v>0</v>
      </c>
      <c r="K46" s="155">
        <v>0</v>
      </c>
      <c r="L46" s="136">
        <v>0</v>
      </c>
      <c r="M46" s="197">
        <v>0</v>
      </c>
      <c r="N46" s="155">
        <v>0</v>
      </c>
      <c r="O46" s="155">
        <v>0</v>
      </c>
      <c r="P46" s="155">
        <v>0</v>
      </c>
      <c r="Q46" s="155">
        <v>60988</v>
      </c>
      <c r="R46" s="136">
        <v>0</v>
      </c>
      <c r="S46" s="155">
        <v>0</v>
      </c>
      <c r="T46" s="136">
        <v>0</v>
      </c>
      <c r="U46" s="155">
        <v>0</v>
      </c>
      <c r="V46" s="136">
        <v>0</v>
      </c>
      <c r="W46" s="155">
        <v>0</v>
      </c>
      <c r="X46" s="155">
        <v>0</v>
      </c>
      <c r="Y46" s="136">
        <v>0</v>
      </c>
      <c r="Z46" s="155">
        <v>0</v>
      </c>
      <c r="AA46" s="160">
        <v>0</v>
      </c>
      <c r="AB46" s="155">
        <v>0</v>
      </c>
      <c r="AC46" s="155">
        <v>0</v>
      </c>
      <c r="AD46" s="136">
        <v>0</v>
      </c>
      <c r="AE46" s="155">
        <v>0</v>
      </c>
      <c r="AF46" s="155">
        <v>0</v>
      </c>
      <c r="AG46" s="136">
        <v>0</v>
      </c>
      <c r="AH46" s="155">
        <v>0</v>
      </c>
      <c r="AI46" s="71">
        <v>0</v>
      </c>
      <c r="AJ46" s="155">
        <v>0</v>
      </c>
      <c r="AK46" s="155">
        <v>0</v>
      </c>
      <c r="AL46" s="155">
        <v>23012</v>
      </c>
      <c r="AM46" s="155">
        <v>0</v>
      </c>
      <c r="AN46" s="197">
        <v>0</v>
      </c>
      <c r="AO46" s="155">
        <v>0</v>
      </c>
      <c r="AP46" s="136">
        <v>0</v>
      </c>
      <c r="AQ46" s="155">
        <v>0</v>
      </c>
      <c r="AR46" s="155">
        <v>1400</v>
      </c>
      <c r="AS46" s="155">
        <v>0</v>
      </c>
      <c r="AT46" s="184">
        <v>0</v>
      </c>
      <c r="AU46" s="155">
        <v>0</v>
      </c>
      <c r="AV46" s="155">
        <v>6750</v>
      </c>
      <c r="AW46" s="155">
        <v>0</v>
      </c>
      <c r="AX46" s="155">
        <v>12440.4</v>
      </c>
      <c r="AY46" s="161"/>
    </row>
    <row r="47" spans="1:51" ht="15.75" customHeight="1">
      <c r="A47" s="48"/>
      <c r="B47" s="49" t="s">
        <v>110</v>
      </c>
      <c r="C47" s="50">
        <f t="shared" si="0"/>
        <v>99500</v>
      </c>
      <c r="D47" s="136">
        <v>0</v>
      </c>
      <c r="E47" s="155">
        <v>0</v>
      </c>
      <c r="F47" s="155">
        <v>1500</v>
      </c>
      <c r="G47" s="155">
        <v>0</v>
      </c>
      <c r="H47" s="136">
        <v>0</v>
      </c>
      <c r="I47" s="155"/>
      <c r="J47" s="136">
        <v>0</v>
      </c>
      <c r="K47" s="155">
        <v>0</v>
      </c>
      <c r="L47" s="136">
        <v>0</v>
      </c>
      <c r="M47" s="197">
        <v>0</v>
      </c>
      <c r="N47" s="155">
        <v>0</v>
      </c>
      <c r="O47" s="155">
        <v>0</v>
      </c>
      <c r="P47" s="155">
        <v>0</v>
      </c>
      <c r="Q47" s="155">
        <v>70000</v>
      </c>
      <c r="R47" s="136">
        <v>0</v>
      </c>
      <c r="S47" s="155">
        <v>0</v>
      </c>
      <c r="T47" s="136">
        <v>0</v>
      </c>
      <c r="U47" s="155">
        <v>0</v>
      </c>
      <c r="V47" s="136">
        <v>0</v>
      </c>
      <c r="W47" s="155">
        <v>0</v>
      </c>
      <c r="X47" s="155">
        <v>0</v>
      </c>
      <c r="Y47" s="136">
        <v>0</v>
      </c>
      <c r="Z47" s="155">
        <v>0</v>
      </c>
      <c r="AA47" s="160">
        <v>0</v>
      </c>
      <c r="AB47" s="155">
        <v>0</v>
      </c>
      <c r="AC47" s="155">
        <v>0</v>
      </c>
      <c r="AD47" s="136">
        <v>0</v>
      </c>
      <c r="AE47" s="155">
        <v>0</v>
      </c>
      <c r="AF47" s="155">
        <v>0</v>
      </c>
      <c r="AG47" s="136">
        <v>0</v>
      </c>
      <c r="AH47" s="155">
        <v>0</v>
      </c>
      <c r="AI47" s="71">
        <v>0</v>
      </c>
      <c r="AJ47" s="155">
        <v>0</v>
      </c>
      <c r="AK47" s="155">
        <v>0</v>
      </c>
      <c r="AL47" s="155">
        <v>0</v>
      </c>
      <c r="AM47" s="155">
        <v>0</v>
      </c>
      <c r="AN47" s="197">
        <v>0</v>
      </c>
      <c r="AO47" s="155">
        <v>0</v>
      </c>
      <c r="AP47" s="136">
        <v>0</v>
      </c>
      <c r="AQ47" s="155">
        <v>0</v>
      </c>
      <c r="AR47" s="155">
        <v>0</v>
      </c>
      <c r="AS47" s="155">
        <v>0</v>
      </c>
      <c r="AT47" s="184">
        <v>0</v>
      </c>
      <c r="AU47" s="155">
        <v>0</v>
      </c>
      <c r="AV47" s="155">
        <v>28000</v>
      </c>
      <c r="AW47" s="155">
        <v>0</v>
      </c>
      <c r="AX47" s="155">
        <v>0</v>
      </c>
      <c r="AY47" s="161"/>
    </row>
    <row r="48" spans="1:51" ht="15.75" customHeight="1">
      <c r="A48" s="48"/>
      <c r="B48" s="49" t="s">
        <v>72</v>
      </c>
      <c r="C48" s="50">
        <f t="shared" si="0"/>
        <v>321401.36</v>
      </c>
      <c r="D48" s="136">
        <v>0</v>
      </c>
      <c r="E48" s="155">
        <v>50000</v>
      </c>
      <c r="F48" s="155">
        <v>14500</v>
      </c>
      <c r="G48" s="155">
        <v>9536</v>
      </c>
      <c r="H48" s="136">
        <v>31392</v>
      </c>
      <c r="I48" s="155"/>
      <c r="J48" s="136">
        <v>0</v>
      </c>
      <c r="K48" s="155">
        <v>0</v>
      </c>
      <c r="L48" s="136">
        <v>0</v>
      </c>
      <c r="M48" s="197">
        <v>1113.76</v>
      </c>
      <c r="N48" s="155">
        <v>0</v>
      </c>
      <c r="O48" s="155">
        <v>0</v>
      </c>
      <c r="P48" s="155">
        <v>14500</v>
      </c>
      <c r="Q48" s="155">
        <v>0</v>
      </c>
      <c r="R48" s="136">
        <v>0</v>
      </c>
      <c r="S48" s="155">
        <v>60000</v>
      </c>
      <c r="T48" s="136">
        <v>12057.599999999999</v>
      </c>
      <c r="U48" s="155">
        <v>0</v>
      </c>
      <c r="V48" s="136">
        <v>0</v>
      </c>
      <c r="W48" s="155">
        <v>0</v>
      </c>
      <c r="X48" s="155">
        <v>13200</v>
      </c>
      <c r="Y48" s="136">
        <v>0</v>
      </c>
      <c r="Z48" s="155">
        <v>0</v>
      </c>
      <c r="AA48" s="160">
        <v>0</v>
      </c>
      <c r="AB48" s="155">
        <v>0</v>
      </c>
      <c r="AC48" s="155">
        <v>0</v>
      </c>
      <c r="AD48" s="136">
        <v>0</v>
      </c>
      <c r="AE48" s="155">
        <v>0</v>
      </c>
      <c r="AF48" s="155">
        <v>49104</v>
      </c>
      <c r="AG48" s="136">
        <v>0</v>
      </c>
      <c r="AH48" s="155">
        <v>0</v>
      </c>
      <c r="AI48" s="71">
        <v>0</v>
      </c>
      <c r="AJ48" s="155">
        <v>0</v>
      </c>
      <c r="AK48" s="155">
        <v>0</v>
      </c>
      <c r="AL48" s="155">
        <v>38460</v>
      </c>
      <c r="AM48" s="155">
        <v>0</v>
      </c>
      <c r="AN48" s="197">
        <v>0</v>
      </c>
      <c r="AO48" s="155">
        <v>0</v>
      </c>
      <c r="AP48" s="136">
        <v>0</v>
      </c>
      <c r="AQ48" s="155">
        <v>7050</v>
      </c>
      <c r="AR48" s="155">
        <v>5488</v>
      </c>
      <c r="AS48" s="155">
        <v>0</v>
      </c>
      <c r="AT48" s="184">
        <v>0</v>
      </c>
      <c r="AU48" s="155">
        <v>0</v>
      </c>
      <c r="AV48" s="155">
        <v>15000</v>
      </c>
      <c r="AW48" s="155">
        <v>0</v>
      </c>
      <c r="AX48" s="155">
        <v>0</v>
      </c>
      <c r="AY48" s="161"/>
    </row>
    <row r="49" spans="1:51" ht="15.75" customHeight="1">
      <c r="A49" s="48"/>
      <c r="B49" s="49" t="s">
        <v>111</v>
      </c>
      <c r="C49" s="50">
        <f t="shared" si="0"/>
        <v>884091</v>
      </c>
      <c r="D49" s="136">
        <v>0</v>
      </c>
      <c r="E49" s="155">
        <v>0</v>
      </c>
      <c r="F49" s="155">
        <v>29250</v>
      </c>
      <c r="G49" s="155">
        <v>0</v>
      </c>
      <c r="H49" s="136">
        <v>0</v>
      </c>
      <c r="I49" s="155"/>
      <c r="J49" s="136">
        <v>0</v>
      </c>
      <c r="K49" s="155">
        <v>0</v>
      </c>
      <c r="L49" s="136">
        <v>0</v>
      </c>
      <c r="M49" s="197">
        <v>0</v>
      </c>
      <c r="N49" s="155">
        <v>0</v>
      </c>
      <c r="O49" s="155">
        <v>0</v>
      </c>
      <c r="P49" s="155">
        <v>36270</v>
      </c>
      <c r="Q49" s="155">
        <v>500250</v>
      </c>
      <c r="R49" s="136">
        <v>0</v>
      </c>
      <c r="S49" s="155">
        <v>0</v>
      </c>
      <c r="T49" s="136">
        <v>0</v>
      </c>
      <c r="U49" s="155">
        <v>0</v>
      </c>
      <c r="V49" s="136">
        <v>0</v>
      </c>
      <c r="W49" s="155">
        <v>13600</v>
      </c>
      <c r="X49" s="155">
        <v>0</v>
      </c>
      <c r="Y49" s="136">
        <v>0</v>
      </c>
      <c r="Z49" s="155">
        <v>254.5</v>
      </c>
      <c r="AA49" s="160">
        <v>0</v>
      </c>
      <c r="AB49" s="155">
        <v>176400</v>
      </c>
      <c r="AC49" s="155">
        <v>0</v>
      </c>
      <c r="AD49" s="136">
        <v>0</v>
      </c>
      <c r="AE49" s="155">
        <v>0</v>
      </c>
      <c r="AF49" s="155">
        <v>0</v>
      </c>
      <c r="AG49" s="136">
        <v>0</v>
      </c>
      <c r="AH49" s="155">
        <v>0</v>
      </c>
      <c r="AI49" s="71">
        <v>0</v>
      </c>
      <c r="AJ49" s="155">
        <v>0</v>
      </c>
      <c r="AK49" s="155">
        <v>25920</v>
      </c>
      <c r="AL49" s="155">
        <v>0</v>
      </c>
      <c r="AM49" s="155">
        <v>0</v>
      </c>
      <c r="AN49" s="197">
        <v>0</v>
      </c>
      <c r="AO49" s="155">
        <v>0</v>
      </c>
      <c r="AP49" s="136">
        <v>87300</v>
      </c>
      <c r="AQ49" s="155">
        <v>0</v>
      </c>
      <c r="AR49" s="155">
        <v>14592</v>
      </c>
      <c r="AS49" s="155">
        <v>0</v>
      </c>
      <c r="AT49" s="184">
        <v>0</v>
      </c>
      <c r="AU49" s="155">
        <v>254.5</v>
      </c>
      <c r="AV49" s="155">
        <v>0</v>
      </c>
      <c r="AW49" s="155">
        <v>0</v>
      </c>
      <c r="AX49" s="155">
        <v>0</v>
      </c>
      <c r="AY49" s="161"/>
    </row>
    <row r="50" spans="1:51" ht="15.75" customHeight="1">
      <c r="A50" s="48"/>
      <c r="B50" s="49" t="s">
        <v>112</v>
      </c>
      <c r="C50" s="50">
        <f t="shared" si="0"/>
        <v>3082156.5</v>
      </c>
      <c r="D50" s="136">
        <v>0</v>
      </c>
      <c r="E50" s="155">
        <v>0</v>
      </c>
      <c r="F50" s="155">
        <v>24000</v>
      </c>
      <c r="G50" s="155">
        <v>0</v>
      </c>
      <c r="H50" s="136">
        <v>0</v>
      </c>
      <c r="I50" s="155"/>
      <c r="J50" s="136">
        <v>0</v>
      </c>
      <c r="K50" s="155">
        <v>0</v>
      </c>
      <c r="L50" s="136">
        <v>0</v>
      </c>
      <c r="M50" s="197">
        <v>0</v>
      </c>
      <c r="N50" s="155">
        <v>0</v>
      </c>
      <c r="O50" s="155">
        <v>0</v>
      </c>
      <c r="P50" s="155">
        <v>383950</v>
      </c>
      <c r="Q50" s="155">
        <v>2246400</v>
      </c>
      <c r="R50" s="136">
        <v>0</v>
      </c>
      <c r="S50" s="155">
        <v>0</v>
      </c>
      <c r="T50" s="136">
        <v>0</v>
      </c>
      <c r="U50" s="155">
        <v>0</v>
      </c>
      <c r="V50" s="136">
        <v>0</v>
      </c>
      <c r="W50" s="155">
        <v>131400</v>
      </c>
      <c r="X50" s="155">
        <v>0</v>
      </c>
      <c r="Y50" s="136">
        <v>0</v>
      </c>
      <c r="Z50" s="155">
        <v>127.25</v>
      </c>
      <c r="AA50" s="160">
        <v>0</v>
      </c>
      <c r="AB50" s="155">
        <v>0</v>
      </c>
      <c r="AC50" s="155">
        <v>0</v>
      </c>
      <c r="AD50" s="136">
        <v>0</v>
      </c>
      <c r="AE50" s="155">
        <v>0</v>
      </c>
      <c r="AF50" s="155">
        <v>0</v>
      </c>
      <c r="AG50" s="136">
        <v>0</v>
      </c>
      <c r="AH50" s="155">
        <v>0</v>
      </c>
      <c r="AI50" s="71">
        <v>0</v>
      </c>
      <c r="AJ50" s="155">
        <v>0</v>
      </c>
      <c r="AK50" s="155">
        <v>73960</v>
      </c>
      <c r="AL50" s="155">
        <v>0</v>
      </c>
      <c r="AM50" s="155">
        <v>0</v>
      </c>
      <c r="AN50" s="197">
        <v>0</v>
      </c>
      <c r="AO50" s="155">
        <v>0</v>
      </c>
      <c r="AP50" s="136">
        <v>198000</v>
      </c>
      <c r="AQ50" s="155">
        <v>0</v>
      </c>
      <c r="AR50" s="155">
        <v>24192</v>
      </c>
      <c r="AS50" s="155">
        <v>0</v>
      </c>
      <c r="AT50" s="184">
        <v>0</v>
      </c>
      <c r="AU50" s="155">
        <v>127.25</v>
      </c>
      <c r="AV50" s="155">
        <v>0</v>
      </c>
      <c r="AW50" s="155">
        <v>0</v>
      </c>
      <c r="AX50" s="155">
        <v>0</v>
      </c>
      <c r="AY50" s="161"/>
    </row>
    <row r="51" spans="1:51" ht="15.75" customHeight="1">
      <c r="A51" s="48"/>
      <c r="B51" s="49" t="s">
        <v>113</v>
      </c>
      <c r="C51" s="50">
        <f t="shared" si="0"/>
        <v>862135.52</v>
      </c>
      <c r="D51" s="136">
        <v>55120</v>
      </c>
      <c r="E51" s="155">
        <v>0</v>
      </c>
      <c r="F51" s="155">
        <v>137803</v>
      </c>
      <c r="G51" s="155">
        <v>0</v>
      </c>
      <c r="H51" s="136">
        <v>0</v>
      </c>
      <c r="I51" s="155">
        <v>36475</v>
      </c>
      <c r="J51" s="136">
        <v>0</v>
      </c>
      <c r="K51" s="155">
        <v>0</v>
      </c>
      <c r="L51" s="136">
        <v>0</v>
      </c>
      <c r="M51" s="197">
        <v>0</v>
      </c>
      <c r="N51" s="155">
        <v>0</v>
      </c>
      <c r="O51" s="155">
        <v>38430</v>
      </c>
      <c r="P51" s="155">
        <v>87000</v>
      </c>
      <c r="Q51" s="155">
        <v>0</v>
      </c>
      <c r="R51" s="136">
        <v>0</v>
      </c>
      <c r="S51" s="155">
        <v>225406</v>
      </c>
      <c r="T51" s="136">
        <v>0</v>
      </c>
      <c r="U51" s="155">
        <v>0</v>
      </c>
      <c r="V51" s="136">
        <v>0</v>
      </c>
      <c r="W51" s="155">
        <v>0</v>
      </c>
      <c r="X51" s="155">
        <v>0</v>
      </c>
      <c r="Y51" s="136">
        <v>0</v>
      </c>
      <c r="Z51" s="155">
        <v>0</v>
      </c>
      <c r="AA51" s="160">
        <v>0</v>
      </c>
      <c r="AB51" s="155">
        <v>0</v>
      </c>
      <c r="AC51" s="155">
        <v>0</v>
      </c>
      <c r="AD51" s="136">
        <v>99960</v>
      </c>
      <c r="AE51" s="155">
        <v>0</v>
      </c>
      <c r="AF51" s="155">
        <v>0</v>
      </c>
      <c r="AG51" s="136">
        <v>0</v>
      </c>
      <c r="AH51" s="155">
        <v>0</v>
      </c>
      <c r="AI51" s="71">
        <v>0</v>
      </c>
      <c r="AJ51" s="155">
        <v>77730</v>
      </c>
      <c r="AK51" s="155">
        <v>0</v>
      </c>
      <c r="AL51" s="155">
        <v>91368</v>
      </c>
      <c r="AM51" s="155">
        <v>0</v>
      </c>
      <c r="AN51" s="197">
        <v>0</v>
      </c>
      <c r="AO51" s="155">
        <v>0</v>
      </c>
      <c r="AP51" s="136">
        <v>0</v>
      </c>
      <c r="AQ51" s="155">
        <v>0</v>
      </c>
      <c r="AR51" s="155">
        <v>0</v>
      </c>
      <c r="AS51" s="155">
        <v>0</v>
      </c>
      <c r="AT51" s="184">
        <v>0</v>
      </c>
      <c r="AU51" s="155">
        <v>0</v>
      </c>
      <c r="AV51" s="155">
        <v>0</v>
      </c>
      <c r="AW51" s="155">
        <v>0</v>
      </c>
      <c r="AX51" s="155">
        <v>12843.52</v>
      </c>
      <c r="AY51" s="161"/>
    </row>
    <row r="52" spans="1:51" ht="15.75" customHeight="1">
      <c r="A52" s="78"/>
      <c r="B52" s="79"/>
      <c r="C52" s="69"/>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60"/>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61"/>
    </row>
    <row r="53" spans="1:51" ht="15.75" thickBot="1">
      <c r="A53" s="80"/>
      <c r="B53" s="81"/>
      <c r="C53" s="82">
        <f>SUM(C2:C52)</f>
        <v>80801045.59500001</v>
      </c>
      <c r="D53" s="82">
        <f>SUM(D2:D52)</f>
        <v>925151</v>
      </c>
      <c r="E53" s="82">
        <f aca="true" t="shared" si="1" ref="E53:AY53">SUM(E2:E52)</f>
        <v>1553000</v>
      </c>
      <c r="F53" s="82">
        <f t="shared" si="1"/>
        <v>1171578</v>
      </c>
      <c r="G53" s="82">
        <f t="shared" si="1"/>
        <v>867020.52</v>
      </c>
      <c r="H53" s="82">
        <f t="shared" si="1"/>
        <v>1429294</v>
      </c>
      <c r="I53" s="82">
        <f t="shared" si="1"/>
        <v>3968848.75</v>
      </c>
      <c r="J53" s="82">
        <f t="shared" si="1"/>
        <v>766171.94</v>
      </c>
      <c r="K53" s="82">
        <f t="shared" si="1"/>
        <v>2220422</v>
      </c>
      <c r="L53" s="82">
        <f t="shared" si="1"/>
        <v>901244</v>
      </c>
      <c r="M53" s="82">
        <f>SUM(M2:M52)</f>
        <v>305178.68</v>
      </c>
      <c r="N53" s="82">
        <f t="shared" si="1"/>
        <v>134241.25</v>
      </c>
      <c r="O53" s="82">
        <f t="shared" si="1"/>
        <v>233078</v>
      </c>
      <c r="P53" s="82">
        <f t="shared" si="1"/>
        <v>1522764.88</v>
      </c>
      <c r="Q53" s="82">
        <f>SUM(Q2:Q52)</f>
        <v>7752426</v>
      </c>
      <c r="R53" s="82">
        <f t="shared" si="1"/>
        <v>579052.5</v>
      </c>
      <c r="S53" s="82">
        <f t="shared" si="1"/>
        <v>1863636</v>
      </c>
      <c r="T53" s="82">
        <f t="shared" si="1"/>
        <v>716428.24</v>
      </c>
      <c r="U53" s="82">
        <f t="shared" si="1"/>
        <v>819884.25</v>
      </c>
      <c r="V53" s="82">
        <f t="shared" si="1"/>
        <v>2943260.3400000003</v>
      </c>
      <c r="W53" s="82">
        <f t="shared" si="1"/>
        <v>3065560</v>
      </c>
      <c r="X53" s="82">
        <f t="shared" si="1"/>
        <v>1328015</v>
      </c>
      <c r="Y53" s="82">
        <f t="shared" si="1"/>
        <v>3055753.9599999995</v>
      </c>
      <c r="Z53" s="82">
        <f t="shared" si="1"/>
        <v>329157.24999999994</v>
      </c>
      <c r="AA53" s="82">
        <f t="shared" si="1"/>
        <v>7817548</v>
      </c>
      <c r="AB53" s="82">
        <f t="shared" si="1"/>
        <v>3646641.25</v>
      </c>
      <c r="AC53" s="82">
        <f t="shared" si="1"/>
        <v>640094</v>
      </c>
      <c r="AD53" s="82">
        <f t="shared" si="1"/>
        <v>716505.75</v>
      </c>
      <c r="AE53" s="82">
        <f t="shared" si="1"/>
        <v>665480</v>
      </c>
      <c r="AF53" s="82">
        <f t="shared" si="1"/>
        <v>786158.5</v>
      </c>
      <c r="AG53" s="82">
        <f t="shared" si="1"/>
        <v>418628</v>
      </c>
      <c r="AH53" s="82">
        <f t="shared" si="1"/>
        <v>148287.10499999998</v>
      </c>
      <c r="AI53" s="82">
        <f t="shared" si="1"/>
        <v>313875</v>
      </c>
      <c r="AJ53" s="82">
        <f t="shared" si="1"/>
        <v>379290</v>
      </c>
      <c r="AK53" s="82">
        <f t="shared" si="1"/>
        <v>5341725.8</v>
      </c>
      <c r="AL53" s="82">
        <f t="shared" si="1"/>
        <v>2419030.83</v>
      </c>
      <c r="AM53" s="82">
        <f t="shared" si="1"/>
        <v>200580</v>
      </c>
      <c r="AN53" s="82">
        <f t="shared" si="1"/>
        <v>2771805</v>
      </c>
      <c r="AO53" s="82">
        <f t="shared" si="1"/>
        <v>338180</v>
      </c>
      <c r="AP53" s="82">
        <f t="shared" si="1"/>
        <v>1543190</v>
      </c>
      <c r="AQ53" s="82">
        <f t="shared" si="1"/>
        <v>3639808.9</v>
      </c>
      <c r="AR53" s="82">
        <f t="shared" si="1"/>
        <v>591868.2</v>
      </c>
      <c r="AS53" s="82">
        <f t="shared" si="1"/>
        <v>1115074</v>
      </c>
      <c r="AT53" s="82">
        <f t="shared" si="1"/>
        <v>4600665.609999999</v>
      </c>
      <c r="AU53" s="82">
        <f t="shared" si="1"/>
        <v>355733.8</v>
      </c>
      <c r="AV53" s="82">
        <f t="shared" si="1"/>
        <v>2750361.25</v>
      </c>
      <c r="AW53" s="82">
        <f t="shared" si="1"/>
        <v>769260</v>
      </c>
      <c r="AX53" s="82">
        <f t="shared" si="1"/>
        <v>380088.04</v>
      </c>
      <c r="AY53" s="83">
        <f t="shared" si="1"/>
        <v>0</v>
      </c>
    </row>
    <row r="54" ht="13.5" thickTop="1"/>
    <row r="55" ht="12.75">
      <c r="Y55" s="46">
        <f>SUM(Y3,Y5,Y9,Y13,Y21,Y25,Y40,Y42,Y44)</f>
        <v>1252666.7</v>
      </c>
    </row>
    <row r="56" ht="12.75">
      <c r="C56" s="46">
        <f>SUM(D53:AX53)</f>
        <v>80801045.595</v>
      </c>
    </row>
  </sheetData>
  <sheetProtection/>
  <mergeCells count="1">
    <mergeCell ref="A1:B1"/>
  </mergeCell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0"/>
  <sheetViews>
    <sheetView zoomScalePageLayoutView="0" workbookViewId="0" topLeftCell="A1">
      <selection activeCell="A29" sqref="A29:IV29"/>
    </sheetView>
  </sheetViews>
  <sheetFormatPr defaultColWidth="9.140625" defaultRowHeight="15"/>
  <cols>
    <col min="1" max="1" width="103.421875" style="0" customWidth="1"/>
  </cols>
  <sheetData>
    <row r="1" ht="18.75">
      <c r="A1" s="90" t="s">
        <v>114</v>
      </c>
    </row>
    <row r="2" ht="15">
      <c r="A2" s="91"/>
    </row>
    <row r="3" ht="15.75">
      <c r="A3" s="92" t="s">
        <v>115</v>
      </c>
    </row>
    <row r="4" ht="15.75">
      <c r="A4" s="93" t="s">
        <v>161</v>
      </c>
    </row>
    <row r="5" ht="15.75">
      <c r="A5" s="93"/>
    </row>
    <row r="6" ht="15.75">
      <c r="A6" s="92" t="s">
        <v>116</v>
      </c>
    </row>
    <row r="7" ht="15.75">
      <c r="A7" s="93" t="s">
        <v>162</v>
      </c>
    </row>
    <row r="8" ht="15.75">
      <c r="A8" s="93"/>
    </row>
    <row r="9" ht="15.75">
      <c r="A9" s="92" t="s">
        <v>118</v>
      </c>
    </row>
    <row r="10" ht="15.75">
      <c r="A10" s="101">
        <v>39598</v>
      </c>
    </row>
    <row r="11" ht="15.75">
      <c r="A11" s="93"/>
    </row>
    <row r="12" ht="31.5">
      <c r="A12" s="92" t="s">
        <v>119</v>
      </c>
    </row>
    <row r="13" ht="110.25">
      <c r="A13" s="102" t="s">
        <v>163</v>
      </c>
    </row>
    <row r="14" ht="15.75">
      <c r="A14" s="93"/>
    </row>
    <row r="15" ht="31.5">
      <c r="A15" s="92" t="s">
        <v>121</v>
      </c>
    </row>
    <row r="16" ht="63">
      <c r="A16" s="102" t="s">
        <v>164</v>
      </c>
    </row>
    <row r="17" ht="15.75">
      <c r="A17" s="93"/>
    </row>
    <row r="18" ht="31.5">
      <c r="A18" s="92" t="s">
        <v>123</v>
      </c>
    </row>
    <row r="19" ht="110.25">
      <c r="A19" s="103" t="s">
        <v>165</v>
      </c>
    </row>
    <row r="20" ht="15.75">
      <c r="A20" s="93"/>
    </row>
    <row r="21" ht="31.5">
      <c r="A21" s="92" t="s">
        <v>125</v>
      </c>
    </row>
    <row r="22" ht="63">
      <c r="A22" s="102" t="s">
        <v>166</v>
      </c>
    </row>
    <row r="23" ht="15.75">
      <c r="A23" s="93"/>
    </row>
    <row r="24" ht="31.5">
      <c r="A24" s="92" t="s">
        <v>144</v>
      </c>
    </row>
    <row r="25" ht="31.5">
      <c r="A25" s="93" t="s">
        <v>167</v>
      </c>
    </row>
    <row r="26" ht="15.75">
      <c r="A26" s="93"/>
    </row>
    <row r="27" ht="31.5">
      <c r="A27" s="92" t="s">
        <v>129</v>
      </c>
    </row>
    <row r="28" ht="110.25">
      <c r="A28" s="102" t="s">
        <v>168</v>
      </c>
    </row>
    <row r="29" ht="15.75">
      <c r="A29" s="92" t="s">
        <v>131</v>
      </c>
    </row>
    <row r="30" ht="63">
      <c r="A30" s="102" t="s">
        <v>169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A32"/>
    </sheetView>
  </sheetViews>
  <sheetFormatPr defaultColWidth="9.140625" defaultRowHeight="15"/>
  <cols>
    <col min="1" max="1" width="112.57421875" style="0" customWidth="1"/>
  </cols>
  <sheetData>
    <row r="1" ht="18.75">
      <c r="A1" s="90" t="s">
        <v>114</v>
      </c>
    </row>
    <row r="2" ht="15">
      <c r="A2" s="91"/>
    </row>
    <row r="3" ht="15.75">
      <c r="A3" s="92" t="s">
        <v>115</v>
      </c>
    </row>
    <row r="4" ht="15.75">
      <c r="A4" s="93" t="s">
        <v>191</v>
      </c>
    </row>
    <row r="5" ht="15.75">
      <c r="A5" s="93"/>
    </row>
    <row r="6" ht="15.75">
      <c r="A6" s="92" t="s">
        <v>116</v>
      </c>
    </row>
    <row r="7" ht="15.75">
      <c r="A7" s="93" t="s">
        <v>192</v>
      </c>
    </row>
    <row r="8" ht="15.75">
      <c r="A8" s="93"/>
    </row>
    <row r="9" ht="15.75">
      <c r="A9" s="92" t="s">
        <v>118</v>
      </c>
    </row>
    <row r="10" ht="15.75">
      <c r="A10" s="107" t="s">
        <v>193</v>
      </c>
    </row>
    <row r="11" ht="15.75">
      <c r="A11" s="93"/>
    </row>
    <row r="12" ht="31.5">
      <c r="A12" s="92" t="s">
        <v>119</v>
      </c>
    </row>
    <row r="13" ht="47.25">
      <c r="A13" s="93" t="s">
        <v>194</v>
      </c>
    </row>
    <row r="14" ht="15.75">
      <c r="A14" s="93"/>
    </row>
    <row r="15" ht="31.5">
      <c r="A15" s="92" t="s">
        <v>121</v>
      </c>
    </row>
    <row r="16" ht="15.75">
      <c r="A16" s="93" t="s">
        <v>187</v>
      </c>
    </row>
    <row r="17" ht="15.75">
      <c r="A17" s="93"/>
    </row>
    <row r="18" ht="31.5">
      <c r="A18" s="92" t="s">
        <v>123</v>
      </c>
    </row>
    <row r="19" ht="15.75">
      <c r="A19" s="93" t="s">
        <v>195</v>
      </c>
    </row>
    <row r="20" ht="15.75">
      <c r="A20" s="93"/>
    </row>
    <row r="21" ht="31.5">
      <c r="A21" s="92" t="s">
        <v>125</v>
      </c>
    </row>
    <row r="22" ht="31.5">
      <c r="A22" s="93" t="s">
        <v>196</v>
      </c>
    </row>
    <row r="23" ht="15.75">
      <c r="A23" s="93"/>
    </row>
    <row r="24" ht="31.5">
      <c r="A24" s="92" t="s">
        <v>144</v>
      </c>
    </row>
    <row r="25" ht="15.75">
      <c r="A25" s="93" t="s">
        <v>197</v>
      </c>
    </row>
    <row r="26" ht="15.75">
      <c r="A26" s="93"/>
    </row>
    <row r="27" ht="31.5">
      <c r="A27" s="92" t="s">
        <v>129</v>
      </c>
    </row>
    <row r="28" ht="31.5">
      <c r="A28" s="93" t="s">
        <v>198</v>
      </c>
    </row>
    <row r="29" ht="15.75">
      <c r="A29" s="93"/>
    </row>
    <row r="30" ht="15.75">
      <c r="A30" s="92" t="s">
        <v>131</v>
      </c>
    </row>
    <row r="31" ht="15.75">
      <c r="A31" s="93" t="s">
        <v>183</v>
      </c>
    </row>
    <row r="32" ht="15.75">
      <c r="A32" s="93"/>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31"/>
  <sheetViews>
    <sheetView zoomScalePageLayoutView="0" workbookViewId="0" topLeftCell="A1">
      <selection activeCell="A1" sqref="A1:A31"/>
    </sheetView>
  </sheetViews>
  <sheetFormatPr defaultColWidth="9.140625" defaultRowHeight="15"/>
  <cols>
    <col min="1" max="1" width="98.8515625" style="0" customWidth="1"/>
  </cols>
  <sheetData>
    <row r="1" ht="18.75">
      <c r="A1" s="90" t="s">
        <v>114</v>
      </c>
    </row>
    <row r="2" ht="15">
      <c r="A2" s="91"/>
    </row>
    <row r="3" ht="15.75">
      <c r="A3" s="92" t="s">
        <v>115</v>
      </c>
    </row>
    <row r="4" ht="15.75">
      <c r="A4" s="93" t="s">
        <v>199</v>
      </c>
    </row>
    <row r="5" ht="15.75">
      <c r="A5" s="93"/>
    </row>
    <row r="6" ht="15.75">
      <c r="A6" s="92" t="s">
        <v>116</v>
      </c>
    </row>
    <row r="7" ht="15.75">
      <c r="A7" s="93" t="s">
        <v>200</v>
      </c>
    </row>
    <row r="8" ht="15.75">
      <c r="A8" s="93"/>
    </row>
    <row r="9" ht="15.75">
      <c r="A9" s="92" t="s">
        <v>118</v>
      </c>
    </row>
    <row r="10" ht="15.75">
      <c r="A10" s="108">
        <v>39569</v>
      </c>
    </row>
    <row r="11" ht="15.75">
      <c r="A11" s="93"/>
    </row>
    <row r="12" ht="31.5">
      <c r="A12" s="92" t="s">
        <v>119</v>
      </c>
    </row>
    <row r="13" ht="47.25">
      <c r="A13" s="93" t="s">
        <v>201</v>
      </c>
    </row>
    <row r="14" ht="15.75">
      <c r="A14" s="93"/>
    </row>
    <row r="15" ht="47.25">
      <c r="A15" s="92" t="s">
        <v>121</v>
      </c>
    </row>
    <row r="16" ht="31.5">
      <c r="A16" s="93" t="s">
        <v>202</v>
      </c>
    </row>
    <row r="17" ht="15.75">
      <c r="A17" s="93"/>
    </row>
    <row r="18" ht="31.5">
      <c r="A18" s="92" t="s">
        <v>123</v>
      </c>
    </row>
    <row r="19" ht="171.75">
      <c r="A19" s="109" t="s">
        <v>203</v>
      </c>
    </row>
    <row r="20" ht="15.75">
      <c r="A20" s="106"/>
    </row>
    <row r="21" ht="31.5">
      <c r="A21" s="92" t="s">
        <v>125</v>
      </c>
    </row>
    <row r="22" ht="94.5">
      <c r="A22" s="93" t="s">
        <v>204</v>
      </c>
    </row>
    <row r="23" ht="15.75">
      <c r="A23" s="93"/>
    </row>
    <row r="24" ht="31.5">
      <c r="A24" s="92" t="s">
        <v>144</v>
      </c>
    </row>
    <row r="25" ht="31.5">
      <c r="A25" s="93" t="s">
        <v>205</v>
      </c>
    </row>
    <row r="26" ht="15.75">
      <c r="A26" s="93"/>
    </row>
    <row r="27" ht="31.5">
      <c r="A27" s="92" t="s">
        <v>129</v>
      </c>
    </row>
    <row r="28" ht="185.25">
      <c r="A28" s="110" t="s">
        <v>206</v>
      </c>
    </row>
    <row r="29" ht="15">
      <c r="A29" s="111"/>
    </row>
    <row r="30" ht="15.75">
      <c r="A30" s="92" t="s">
        <v>131</v>
      </c>
    </row>
    <row r="31" ht="128.25">
      <c r="A31" s="110" t="s">
        <v>207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32"/>
  <sheetViews>
    <sheetView zoomScalePageLayoutView="0" workbookViewId="0" topLeftCell="A24">
      <selection activeCell="C29" sqref="C29"/>
    </sheetView>
  </sheetViews>
  <sheetFormatPr defaultColWidth="9.140625" defaultRowHeight="15"/>
  <cols>
    <col min="1" max="1" width="93.28125" style="0" customWidth="1"/>
  </cols>
  <sheetData>
    <row r="1" ht="18.75">
      <c r="A1" s="90" t="s">
        <v>114</v>
      </c>
    </row>
    <row r="2" ht="15">
      <c r="A2" s="91"/>
    </row>
    <row r="3" ht="15.75">
      <c r="A3" s="92" t="s">
        <v>208</v>
      </c>
    </row>
    <row r="4" ht="15.75">
      <c r="A4" s="93"/>
    </row>
    <row r="5" ht="15.75">
      <c r="A5" s="92" t="s">
        <v>116</v>
      </c>
    </row>
    <row r="6" ht="15.75">
      <c r="A6" s="92" t="s">
        <v>209</v>
      </c>
    </row>
    <row r="7" ht="15.75">
      <c r="A7" s="92" t="s">
        <v>210</v>
      </c>
    </row>
    <row r="8" ht="15">
      <c r="A8" s="112" t="s">
        <v>211</v>
      </c>
    </row>
    <row r="9" ht="15.75">
      <c r="A9" s="93"/>
    </row>
    <row r="10" ht="15.75">
      <c r="A10" s="92" t="s">
        <v>118</v>
      </c>
    </row>
    <row r="11" ht="15.75">
      <c r="A11" s="113" t="s">
        <v>212</v>
      </c>
    </row>
    <row r="12" ht="15.75">
      <c r="A12" s="93"/>
    </row>
    <row r="13" ht="31.5">
      <c r="A13" s="92" t="s">
        <v>119</v>
      </c>
    </row>
    <row r="14" ht="47.25">
      <c r="A14" s="114" t="s">
        <v>213</v>
      </c>
    </row>
    <row r="15" ht="15.75">
      <c r="A15" s="115" t="s">
        <v>214</v>
      </c>
    </row>
    <row r="16" ht="47.25">
      <c r="A16" s="92" t="s">
        <v>121</v>
      </c>
    </row>
    <row r="17" ht="15.75">
      <c r="A17" s="93" t="s">
        <v>215</v>
      </c>
    </row>
    <row r="18" ht="15.75">
      <c r="A18" s="116" t="s">
        <v>214</v>
      </c>
    </row>
    <row r="19" ht="47.25">
      <c r="A19" s="92" t="s">
        <v>123</v>
      </c>
    </row>
    <row r="20" ht="47.25">
      <c r="A20" s="93" t="s">
        <v>216</v>
      </c>
    </row>
    <row r="21" ht="15.75">
      <c r="A21" s="116" t="s">
        <v>217</v>
      </c>
    </row>
    <row r="22" ht="31.5">
      <c r="A22" s="92" t="s">
        <v>125</v>
      </c>
    </row>
    <row r="23" ht="47.25">
      <c r="A23" s="93" t="s">
        <v>218</v>
      </c>
    </row>
    <row r="24" ht="15.75">
      <c r="A24" s="116" t="s">
        <v>214</v>
      </c>
    </row>
    <row r="25" ht="31.5">
      <c r="A25" s="92" t="s">
        <v>144</v>
      </c>
    </row>
    <row r="26" ht="63">
      <c r="A26" s="114" t="s">
        <v>219</v>
      </c>
    </row>
    <row r="27" ht="15.75">
      <c r="A27" s="114" t="s">
        <v>214</v>
      </c>
    </row>
    <row r="28" ht="47.25">
      <c r="A28" s="92" t="s">
        <v>129</v>
      </c>
    </row>
    <row r="29" ht="157.5">
      <c r="A29" s="117" t="s">
        <v>220</v>
      </c>
    </row>
    <row r="30" ht="15.75">
      <c r="A30" s="93"/>
    </row>
    <row r="31" ht="15.75">
      <c r="A31" s="92" t="s">
        <v>131</v>
      </c>
    </row>
    <row r="32" ht="63">
      <c r="A32" s="114" t="s">
        <v>221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1"/>
  <sheetViews>
    <sheetView zoomScalePageLayoutView="0" workbookViewId="0" topLeftCell="A27">
      <selection activeCell="A1" sqref="A1:A31"/>
    </sheetView>
  </sheetViews>
  <sheetFormatPr defaultColWidth="9.140625" defaultRowHeight="15"/>
  <cols>
    <col min="1" max="1" width="96.00390625" style="0" customWidth="1"/>
  </cols>
  <sheetData>
    <row r="1" ht="18.75">
      <c r="A1" s="90" t="s">
        <v>114</v>
      </c>
    </row>
    <row r="2" ht="15">
      <c r="A2" s="91"/>
    </row>
    <row r="3" ht="15.75">
      <c r="A3" s="92" t="s">
        <v>115</v>
      </c>
    </row>
    <row r="4" ht="15.75">
      <c r="A4" s="93" t="s">
        <v>222</v>
      </c>
    </row>
    <row r="5" ht="15.75">
      <c r="A5" s="93"/>
    </row>
    <row r="6" ht="15.75">
      <c r="A6" s="92" t="s">
        <v>116</v>
      </c>
    </row>
    <row r="7" ht="15.75">
      <c r="A7" s="93" t="s">
        <v>223</v>
      </c>
    </row>
    <row r="8" ht="15.75">
      <c r="A8" s="93"/>
    </row>
    <row r="9" ht="15.75">
      <c r="A9" s="92" t="s">
        <v>118</v>
      </c>
    </row>
    <row r="10" ht="15.75">
      <c r="A10" s="93" t="s">
        <v>172</v>
      </c>
    </row>
    <row r="11" ht="15.75">
      <c r="A11" s="93"/>
    </row>
    <row r="12" ht="31.5">
      <c r="A12" s="92" t="s">
        <v>119</v>
      </c>
    </row>
    <row r="13" ht="94.5">
      <c r="A13" s="93" t="s">
        <v>224</v>
      </c>
    </row>
    <row r="14" ht="15.75">
      <c r="A14" s="93"/>
    </row>
    <row r="15" ht="47.25">
      <c r="A15" s="92" t="s">
        <v>121</v>
      </c>
    </row>
    <row r="16" ht="15.75">
      <c r="A16" s="93" t="s">
        <v>225</v>
      </c>
    </row>
    <row r="17" ht="15.75">
      <c r="A17" s="93"/>
    </row>
    <row r="18" ht="31.5">
      <c r="A18" s="92" t="s">
        <v>123</v>
      </c>
    </row>
    <row r="19" ht="31.5">
      <c r="A19" s="93" t="s">
        <v>226</v>
      </c>
    </row>
    <row r="20" ht="15.75">
      <c r="A20" s="93"/>
    </row>
    <row r="21" ht="31.5">
      <c r="A21" s="92" t="s">
        <v>125</v>
      </c>
    </row>
    <row r="22" ht="157.5">
      <c r="A22" s="93" t="s">
        <v>227</v>
      </c>
    </row>
    <row r="23" ht="15.75">
      <c r="A23" s="93"/>
    </row>
    <row r="24" ht="31.5">
      <c r="A24" s="92" t="s">
        <v>144</v>
      </c>
    </row>
    <row r="25" ht="31.5">
      <c r="A25" s="93" t="s">
        <v>228</v>
      </c>
    </row>
    <row r="26" ht="15.75">
      <c r="A26" s="93"/>
    </row>
    <row r="27" ht="47.25">
      <c r="A27" s="92" t="s">
        <v>129</v>
      </c>
    </row>
    <row r="28" ht="141.75">
      <c r="A28" s="93" t="s">
        <v>229</v>
      </c>
    </row>
    <row r="29" ht="15.75">
      <c r="A29" s="93"/>
    </row>
    <row r="30" ht="15.75">
      <c r="A30" s="92" t="s">
        <v>131</v>
      </c>
    </row>
    <row r="31" ht="126">
      <c r="A31" s="93" t="s">
        <v>230</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31"/>
  <sheetViews>
    <sheetView zoomScalePageLayoutView="0" workbookViewId="0" topLeftCell="A1">
      <selection activeCell="A1" sqref="A1:A31"/>
    </sheetView>
  </sheetViews>
  <sheetFormatPr defaultColWidth="9.140625" defaultRowHeight="15"/>
  <cols>
    <col min="1" max="1" width="94.421875" style="0" customWidth="1"/>
  </cols>
  <sheetData>
    <row r="1" ht="18.75">
      <c r="A1" s="90" t="s">
        <v>114</v>
      </c>
    </row>
    <row r="2" ht="15">
      <c r="A2" s="91"/>
    </row>
    <row r="3" ht="15.75">
      <c r="A3" s="92" t="s">
        <v>115</v>
      </c>
    </row>
    <row r="4" ht="15.75">
      <c r="A4" s="93" t="s">
        <v>231</v>
      </c>
    </row>
    <row r="5" ht="15.75">
      <c r="A5" s="93"/>
    </row>
    <row r="6" ht="15.75">
      <c r="A6" s="92" t="s">
        <v>116</v>
      </c>
    </row>
    <row r="7" ht="15.75">
      <c r="A7" s="93" t="s">
        <v>232</v>
      </c>
    </row>
    <row r="8" ht="15.75">
      <c r="A8" s="93"/>
    </row>
    <row r="9" ht="15.75">
      <c r="A9" s="92" t="s">
        <v>118</v>
      </c>
    </row>
    <row r="10" ht="15.75">
      <c r="A10" s="108">
        <v>39596</v>
      </c>
    </row>
    <row r="11" ht="15.75">
      <c r="A11" s="93"/>
    </row>
    <row r="12" ht="31.5">
      <c r="A12" s="92" t="s">
        <v>119</v>
      </c>
    </row>
    <row r="13" ht="31.5">
      <c r="A13" s="95" t="s">
        <v>233</v>
      </c>
    </row>
    <row r="14" ht="15.75">
      <c r="A14" s="93"/>
    </row>
    <row r="15" ht="47.25">
      <c r="A15" s="92" t="s">
        <v>121</v>
      </c>
    </row>
    <row r="16" ht="31.5">
      <c r="A16" s="95" t="s">
        <v>234</v>
      </c>
    </row>
    <row r="17" ht="15.75">
      <c r="A17" s="93"/>
    </row>
    <row r="18" ht="31.5">
      <c r="A18" s="92" t="s">
        <v>123</v>
      </c>
    </row>
    <row r="19" ht="47.25">
      <c r="A19" s="95" t="s">
        <v>235</v>
      </c>
    </row>
    <row r="20" ht="15.75">
      <c r="A20" s="93"/>
    </row>
    <row r="21" ht="31.5">
      <c r="A21" s="92" t="s">
        <v>125</v>
      </c>
    </row>
    <row r="22" ht="47.25">
      <c r="A22" s="95" t="s">
        <v>236</v>
      </c>
    </row>
    <row r="23" ht="15.75">
      <c r="A23" s="93"/>
    </row>
    <row r="24" ht="31.5">
      <c r="A24" s="92" t="s">
        <v>144</v>
      </c>
    </row>
    <row r="25" ht="47.25">
      <c r="A25" s="93" t="s">
        <v>237</v>
      </c>
    </row>
    <row r="26" ht="15.75">
      <c r="A26" s="93"/>
    </row>
    <row r="27" ht="47.25">
      <c r="A27" s="92" t="s">
        <v>129</v>
      </c>
    </row>
    <row r="28" ht="15.75">
      <c r="A28" s="93" t="s">
        <v>238</v>
      </c>
    </row>
    <row r="29" ht="15.75">
      <c r="A29" s="93"/>
    </row>
    <row r="30" ht="15.75">
      <c r="A30" s="92" t="s">
        <v>131</v>
      </c>
    </row>
    <row r="31" ht="94.5">
      <c r="A31" s="93" t="s">
        <v>239</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34"/>
  <sheetViews>
    <sheetView zoomScalePageLayoutView="0" workbookViewId="0" topLeftCell="A1">
      <selection activeCell="A1" sqref="A1:A34"/>
    </sheetView>
  </sheetViews>
  <sheetFormatPr defaultColWidth="9.140625" defaultRowHeight="15"/>
  <cols>
    <col min="1" max="1" width="96.421875" style="0" customWidth="1"/>
  </cols>
  <sheetData>
    <row r="1" ht="18.75">
      <c r="A1" s="90" t="s">
        <v>114</v>
      </c>
    </row>
    <row r="2" ht="15">
      <c r="A2" s="91"/>
    </row>
    <row r="3" ht="15.75">
      <c r="A3" s="92" t="s">
        <v>115</v>
      </c>
    </row>
    <row r="4" ht="15.75">
      <c r="A4" s="93" t="s">
        <v>240</v>
      </c>
    </row>
    <row r="5" ht="15.75">
      <c r="A5" s="93"/>
    </row>
    <row r="6" ht="15.75">
      <c r="A6" s="92" t="s">
        <v>116</v>
      </c>
    </row>
    <row r="7" ht="15.75">
      <c r="A7" s="93" t="s">
        <v>241</v>
      </c>
    </row>
    <row r="8" ht="15.75">
      <c r="A8" s="93"/>
    </row>
    <row r="9" ht="15.75">
      <c r="A9" s="92" t="s">
        <v>118</v>
      </c>
    </row>
    <row r="10" ht="15.75">
      <c r="A10" s="93" t="s">
        <v>242</v>
      </c>
    </row>
    <row r="11" ht="15.75">
      <c r="A11" s="93"/>
    </row>
    <row r="12" ht="31.5">
      <c r="A12" s="92" t="s">
        <v>119</v>
      </c>
    </row>
    <row r="13" ht="15.75">
      <c r="A13" s="93" t="s">
        <v>243</v>
      </c>
    </row>
    <row r="14" ht="15.75">
      <c r="A14" s="93"/>
    </row>
    <row r="15" ht="47.25">
      <c r="A15" s="92" t="s">
        <v>121</v>
      </c>
    </row>
    <row r="16" ht="15.75">
      <c r="A16" s="93" t="s">
        <v>244</v>
      </c>
    </row>
    <row r="17" ht="15.75">
      <c r="A17" s="93"/>
    </row>
    <row r="18" ht="31.5">
      <c r="A18" s="92" t="s">
        <v>123</v>
      </c>
    </row>
    <row r="19" ht="47.25">
      <c r="A19" s="93" t="s">
        <v>245</v>
      </c>
    </row>
    <row r="20" ht="15.75">
      <c r="A20" s="93"/>
    </row>
    <row r="21" ht="31.5">
      <c r="A21" s="92" t="s">
        <v>125</v>
      </c>
    </row>
    <row r="22" ht="126">
      <c r="A22" s="93" t="s">
        <v>246</v>
      </c>
    </row>
    <row r="23" ht="15.75">
      <c r="A23" s="93"/>
    </row>
    <row r="24" ht="31.5">
      <c r="A24" s="92" t="s">
        <v>144</v>
      </c>
    </row>
    <row r="25" ht="78.75">
      <c r="A25" s="93" t="s">
        <v>247</v>
      </c>
    </row>
    <row r="26" ht="15.75">
      <c r="A26" s="93"/>
    </row>
    <row r="27" ht="31.5">
      <c r="A27" s="92" t="s">
        <v>129</v>
      </c>
    </row>
    <row r="28" ht="63">
      <c r="A28" s="93" t="s">
        <v>248</v>
      </c>
    </row>
    <row r="29" ht="15.75">
      <c r="A29" s="93"/>
    </row>
    <row r="30" ht="15.75">
      <c r="A30" s="92" t="s">
        <v>131</v>
      </c>
    </row>
    <row r="31" ht="31.5">
      <c r="A31" s="93" t="s">
        <v>249</v>
      </c>
    </row>
    <row r="32" ht="15.75">
      <c r="A32" s="93"/>
    </row>
    <row r="33" ht="45.75">
      <c r="A33" s="118" t="s">
        <v>250</v>
      </c>
    </row>
    <row r="34" ht="15.75">
      <c r="A34" s="96"/>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32"/>
  <sheetViews>
    <sheetView zoomScalePageLayoutView="0" workbookViewId="0" topLeftCell="A20">
      <selection activeCell="A13" sqref="A13"/>
    </sheetView>
  </sheetViews>
  <sheetFormatPr defaultColWidth="9.140625" defaultRowHeight="15"/>
  <cols>
    <col min="1" max="1" width="100.140625" style="0" customWidth="1"/>
  </cols>
  <sheetData>
    <row r="1" ht="18.75">
      <c r="A1" s="90" t="s">
        <v>114</v>
      </c>
    </row>
    <row r="2" ht="15">
      <c r="A2" s="91"/>
    </row>
    <row r="3" ht="15.75">
      <c r="A3" s="92" t="s">
        <v>115</v>
      </c>
    </row>
    <row r="4" ht="15.75">
      <c r="A4" s="93" t="s">
        <v>251</v>
      </c>
    </row>
    <row r="5" ht="15.75">
      <c r="A5" s="93"/>
    </row>
    <row r="6" ht="15.75">
      <c r="A6" s="92" t="s">
        <v>116</v>
      </c>
    </row>
    <row r="7" ht="15.75">
      <c r="A7" s="93" t="s">
        <v>252</v>
      </c>
    </row>
    <row r="8" ht="15.75">
      <c r="A8" s="93"/>
    </row>
    <row r="9" ht="15.75">
      <c r="A9" s="92" t="s">
        <v>118</v>
      </c>
    </row>
    <row r="10" ht="15.75">
      <c r="A10" s="108">
        <v>39588</v>
      </c>
    </row>
    <row r="11" ht="15.75">
      <c r="A11" s="93"/>
    </row>
    <row r="12" ht="31.5">
      <c r="A12" s="92" t="s">
        <v>119</v>
      </c>
    </row>
    <row r="13" ht="31.5">
      <c r="A13" s="93" t="s">
        <v>153</v>
      </c>
    </row>
    <row r="14" ht="31.5">
      <c r="A14" s="93" t="s">
        <v>154</v>
      </c>
    </row>
    <row r="15" ht="47.25">
      <c r="A15" s="92" t="s">
        <v>121</v>
      </c>
    </row>
    <row r="16" ht="15.75">
      <c r="A16" s="93" t="s">
        <v>253</v>
      </c>
    </row>
    <row r="17" ht="15.75">
      <c r="A17" s="93"/>
    </row>
    <row r="18" ht="31.5">
      <c r="A18" s="92" t="s">
        <v>123</v>
      </c>
    </row>
    <row r="19" ht="47.25">
      <c r="A19" s="93" t="s">
        <v>254</v>
      </c>
    </row>
    <row r="20" ht="15.75">
      <c r="A20" s="93"/>
    </row>
    <row r="21" ht="31.5">
      <c r="A21" s="92" t="s">
        <v>125</v>
      </c>
    </row>
    <row r="22" ht="63">
      <c r="A22" s="93" t="s">
        <v>255</v>
      </c>
    </row>
    <row r="23" ht="15.75">
      <c r="A23" s="93"/>
    </row>
    <row r="24" ht="31.5">
      <c r="A24" s="92" t="s">
        <v>144</v>
      </c>
    </row>
    <row r="25" ht="15.75">
      <c r="A25" s="93" t="s">
        <v>256</v>
      </c>
    </row>
    <row r="26" ht="15.75">
      <c r="A26" s="93"/>
    </row>
    <row r="27" ht="31.5">
      <c r="A27" s="92" t="s">
        <v>257</v>
      </c>
    </row>
    <row r="28" ht="31.5">
      <c r="A28" s="93" t="s">
        <v>258</v>
      </c>
    </row>
    <row r="29" ht="15.75">
      <c r="A29" s="93"/>
    </row>
    <row r="30" ht="15.75">
      <c r="A30" s="92" t="s">
        <v>131</v>
      </c>
    </row>
    <row r="31" ht="31.5">
      <c r="A31" s="93" t="s">
        <v>259</v>
      </c>
    </row>
    <row r="32" ht="15.75">
      <c r="A32" s="93"/>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A32"/>
    </sheetView>
  </sheetViews>
  <sheetFormatPr defaultColWidth="9.140625" defaultRowHeight="15"/>
  <cols>
    <col min="1" max="1" width="105.00390625" style="0" customWidth="1"/>
  </cols>
  <sheetData>
    <row r="1" ht="18.75">
      <c r="A1" s="90" t="s">
        <v>114</v>
      </c>
    </row>
    <row r="2" ht="15">
      <c r="A2" s="91"/>
    </row>
    <row r="3" ht="15.75">
      <c r="A3" s="92" t="s">
        <v>115</v>
      </c>
    </row>
    <row r="4" ht="15.75">
      <c r="A4" s="93" t="s">
        <v>15</v>
      </c>
    </row>
    <row r="5" ht="15.75">
      <c r="A5" s="93"/>
    </row>
    <row r="6" ht="15.75">
      <c r="A6" s="92" t="s">
        <v>116</v>
      </c>
    </row>
    <row r="7" ht="15.75">
      <c r="A7" s="93" t="s">
        <v>272</v>
      </c>
    </row>
    <row r="8" ht="15.75">
      <c r="A8" s="93"/>
    </row>
    <row r="9" ht="15.75">
      <c r="A9" s="92" t="s">
        <v>118</v>
      </c>
    </row>
    <row r="10" ht="15.75">
      <c r="A10" s="120">
        <v>39577</v>
      </c>
    </row>
    <row r="11" ht="15.75">
      <c r="A11" s="121">
        <v>39577</v>
      </c>
    </row>
    <row r="12" ht="31.5">
      <c r="A12" s="92" t="s">
        <v>119</v>
      </c>
    </row>
    <row r="13" ht="15.75">
      <c r="A13" s="93" t="s">
        <v>273</v>
      </c>
    </row>
    <row r="14" ht="15.75">
      <c r="A14" s="93"/>
    </row>
    <row r="15" ht="31.5">
      <c r="A15" s="92" t="s">
        <v>121</v>
      </c>
    </row>
    <row r="16" ht="15.75">
      <c r="A16" s="93" t="s">
        <v>274</v>
      </c>
    </row>
    <row r="17" ht="15.75">
      <c r="A17" s="93"/>
    </row>
    <row r="18" ht="31.5">
      <c r="A18" s="92" t="s">
        <v>123</v>
      </c>
    </row>
    <row r="19" ht="31.5">
      <c r="A19" s="93" t="s">
        <v>275</v>
      </c>
    </row>
    <row r="20" ht="15.75">
      <c r="A20" s="93"/>
    </row>
    <row r="21" ht="31.5">
      <c r="A21" s="92" t="s">
        <v>125</v>
      </c>
    </row>
    <row r="22" ht="31.5">
      <c r="A22" s="93" t="s">
        <v>276</v>
      </c>
    </row>
    <row r="23" ht="15.75">
      <c r="A23" s="93"/>
    </row>
    <row r="24" ht="31.5">
      <c r="A24" s="92" t="s">
        <v>144</v>
      </c>
    </row>
    <row r="25" ht="63">
      <c r="A25" s="93" t="s">
        <v>277</v>
      </c>
    </row>
    <row r="26" ht="15.75">
      <c r="A26" s="93"/>
    </row>
    <row r="27" ht="31.5">
      <c r="A27" s="92" t="s">
        <v>129</v>
      </c>
    </row>
    <row r="28" ht="31.5">
      <c r="A28" s="93" t="s">
        <v>278</v>
      </c>
    </row>
    <row r="29" ht="15.75">
      <c r="A29" s="93"/>
    </row>
    <row r="30" ht="15.75">
      <c r="A30" s="92" t="s">
        <v>131</v>
      </c>
    </row>
    <row r="31" ht="78.75">
      <c r="A31" s="93" t="s">
        <v>279</v>
      </c>
    </row>
    <row r="32" ht="15.75">
      <c r="A32" s="93"/>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A31"/>
    </sheetView>
  </sheetViews>
  <sheetFormatPr defaultColWidth="9.140625" defaultRowHeight="15"/>
  <cols>
    <col min="1" max="1" width="99.7109375" style="0" customWidth="1"/>
  </cols>
  <sheetData>
    <row r="1" ht="18.75">
      <c r="A1" s="90" t="s">
        <v>114</v>
      </c>
    </row>
    <row r="2" ht="15">
      <c r="A2" s="91"/>
    </row>
    <row r="3" ht="15.75">
      <c r="A3" s="92" t="s">
        <v>115</v>
      </c>
    </row>
    <row r="4" ht="15.75">
      <c r="A4" s="93" t="s">
        <v>260</v>
      </c>
    </row>
    <row r="5" ht="15.75">
      <c r="A5" s="93"/>
    </row>
    <row r="6" ht="15.75">
      <c r="A6" s="92" t="s">
        <v>116</v>
      </c>
    </row>
    <row r="7" ht="15.75">
      <c r="A7" s="93" t="s">
        <v>261</v>
      </c>
    </row>
    <row r="8" ht="15.75">
      <c r="A8" s="93" t="s">
        <v>262</v>
      </c>
    </row>
    <row r="9" ht="15.75">
      <c r="A9" s="92" t="s">
        <v>263</v>
      </c>
    </row>
    <row r="10" ht="15.75">
      <c r="A10" s="119" t="s">
        <v>264</v>
      </c>
    </row>
    <row r="11" ht="15.75">
      <c r="A11" s="93"/>
    </row>
    <row r="12" ht="31.5">
      <c r="A12" s="92" t="s">
        <v>119</v>
      </c>
    </row>
    <row r="13" ht="15.75">
      <c r="A13" s="93" t="s">
        <v>265</v>
      </c>
    </row>
    <row r="14" ht="15.75">
      <c r="A14" s="93"/>
    </row>
    <row r="15" ht="47.25">
      <c r="A15" s="92" t="s">
        <v>121</v>
      </c>
    </row>
    <row r="16" ht="15.75">
      <c r="A16" s="93" t="s">
        <v>266</v>
      </c>
    </row>
    <row r="17" ht="15.75">
      <c r="A17" s="93"/>
    </row>
    <row r="18" ht="31.5">
      <c r="A18" s="92" t="s">
        <v>123</v>
      </c>
    </row>
    <row r="19" ht="15.75">
      <c r="A19" s="93" t="s">
        <v>267</v>
      </c>
    </row>
    <row r="20" ht="15.75">
      <c r="A20" s="93"/>
    </row>
    <row r="21" ht="31.5">
      <c r="A21" s="92" t="s">
        <v>125</v>
      </c>
    </row>
    <row r="22" ht="31.5">
      <c r="A22" s="93" t="s">
        <v>268</v>
      </c>
    </row>
    <row r="23" ht="15.75">
      <c r="A23" s="93"/>
    </row>
    <row r="24" ht="31.5">
      <c r="A24" s="92" t="s">
        <v>144</v>
      </c>
    </row>
    <row r="25" ht="31.5">
      <c r="A25" s="93" t="s">
        <v>269</v>
      </c>
    </row>
    <row r="26" ht="15.75">
      <c r="A26" s="93"/>
    </row>
    <row r="27" ht="31.5">
      <c r="A27" s="92" t="s">
        <v>129</v>
      </c>
    </row>
    <row r="28" ht="31.5">
      <c r="A28" s="93" t="s">
        <v>270</v>
      </c>
    </row>
    <row r="29" ht="15.75">
      <c r="A29" s="93"/>
    </row>
    <row r="30" ht="15.75">
      <c r="A30" s="92" t="s">
        <v>131</v>
      </c>
    </row>
    <row r="31" ht="31.5">
      <c r="A31" s="93" t="s">
        <v>271</v>
      </c>
    </row>
    <row r="32" ht="15.75">
      <c r="A32" s="9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Z28"/>
  <sheetViews>
    <sheetView zoomScalePageLayoutView="0" workbookViewId="0" topLeftCell="A13">
      <pane xSplit="3" topLeftCell="M1" activePane="topRight" state="frozen"/>
      <selection pane="topLeft" activeCell="A1" sqref="A1"/>
      <selection pane="topRight" activeCell="AR13" sqref="AR13"/>
    </sheetView>
  </sheetViews>
  <sheetFormatPr defaultColWidth="9.140625" defaultRowHeight="15"/>
  <cols>
    <col min="1" max="2" width="19.00390625" style="8" customWidth="1"/>
    <col min="3" max="3" width="16.00390625" style="8" customWidth="1"/>
    <col min="4" max="4" width="14.00390625" style="8" bestFit="1" customWidth="1"/>
    <col min="5" max="5" width="13.57421875" style="8" customWidth="1"/>
    <col min="6" max="6" width="12.7109375" style="8" customWidth="1"/>
    <col min="7" max="8" width="12.28125" style="8" bestFit="1" customWidth="1"/>
    <col min="9" max="9" width="14.421875" style="8" customWidth="1"/>
    <col min="10" max="10" width="15.28125" style="8" customWidth="1"/>
    <col min="11" max="11" width="13.7109375" style="8" customWidth="1"/>
    <col min="12" max="12" width="12.421875" style="8" bestFit="1" customWidth="1"/>
    <col min="13" max="13" width="12.28125" style="8" bestFit="1" customWidth="1"/>
    <col min="14" max="14" width="12.421875" style="8" bestFit="1" customWidth="1"/>
    <col min="15" max="15" width="11.421875" style="8" bestFit="1" customWidth="1"/>
    <col min="16" max="16" width="12.28125" style="8" bestFit="1" customWidth="1"/>
    <col min="17" max="17" width="14.00390625" style="8" customWidth="1"/>
    <col min="18" max="18" width="14.7109375" style="8" customWidth="1"/>
    <col min="19" max="19" width="12.7109375" style="8" customWidth="1"/>
    <col min="20" max="20" width="13.7109375" style="8" customWidth="1"/>
    <col min="21" max="21" width="12.28125" style="8" bestFit="1" customWidth="1"/>
    <col min="22" max="22" width="14.28125" style="8" customWidth="1"/>
    <col min="23" max="23" width="13.8515625" style="8" customWidth="1"/>
    <col min="24" max="24" width="12.28125" style="8" bestFit="1" customWidth="1"/>
    <col min="25" max="25" width="12.00390625" style="8" customWidth="1"/>
    <col min="26" max="26" width="12.421875" style="8" customWidth="1"/>
    <col min="27" max="27" width="14.140625" style="40" bestFit="1" customWidth="1"/>
    <col min="28" max="28" width="12.28125" style="8" bestFit="1" customWidth="1"/>
    <col min="29" max="29" width="13.421875" style="8" customWidth="1"/>
    <col min="30" max="30" width="12.28125" style="8" bestFit="1" customWidth="1"/>
    <col min="31" max="31" width="12.421875" style="8" bestFit="1" customWidth="1"/>
    <col min="32" max="32" width="14.00390625" style="8" customWidth="1"/>
    <col min="33" max="33" width="12.28125" style="8" customWidth="1"/>
    <col min="34" max="34" width="12.28125" style="8" bestFit="1" customWidth="1"/>
    <col min="35" max="35" width="13.00390625" style="8" customWidth="1"/>
    <col min="36" max="36" width="13.28125" style="8" customWidth="1"/>
    <col min="37" max="37" width="14.57421875" style="8" customWidth="1"/>
    <col min="38" max="38" width="12.421875" style="8" customWidth="1"/>
    <col min="39" max="39" width="11.28125" style="8" bestFit="1" customWidth="1"/>
    <col min="40" max="40" width="14.421875" style="8" customWidth="1"/>
    <col min="41" max="41" width="12.28125" style="8" bestFit="1" customWidth="1"/>
    <col min="42" max="42" width="12.57421875" style="8" customWidth="1"/>
    <col min="43" max="43" width="13.7109375" style="8" customWidth="1"/>
    <col min="44" max="44" width="14.28125" style="8" customWidth="1"/>
    <col min="45" max="45" width="14.57421875" style="8" customWidth="1"/>
    <col min="46" max="46" width="15.00390625" style="8" customWidth="1"/>
    <col min="47" max="47" width="13.140625" style="8" customWidth="1"/>
    <col min="48" max="48" width="14.00390625" style="8" bestFit="1" customWidth="1"/>
    <col min="49" max="49" width="13.140625" style="8" customWidth="1"/>
    <col min="50" max="50" width="13.00390625" style="8" customWidth="1"/>
    <col min="51" max="51" width="9.28125" style="8" bestFit="1" customWidth="1"/>
    <col min="52" max="52" width="19.00390625" style="8" customWidth="1"/>
    <col min="53" max="16384" width="9.140625" style="8" customWidth="1"/>
  </cols>
  <sheetData>
    <row r="1" spans="1:51" ht="39" thickBot="1">
      <c r="A1" s="1" t="s">
        <v>0</v>
      </c>
      <c r="B1" s="2" t="s">
        <v>1</v>
      </c>
      <c r="C1" s="3" t="s">
        <v>2</v>
      </c>
      <c r="D1" s="4" t="s">
        <v>3</v>
      </c>
      <c r="E1" s="5" t="s">
        <v>4</v>
      </c>
      <c r="F1" s="5" t="s">
        <v>5</v>
      </c>
      <c r="G1" s="5" t="s">
        <v>6</v>
      </c>
      <c r="H1" s="5" t="s">
        <v>7</v>
      </c>
      <c r="I1" s="5" t="s">
        <v>134</v>
      </c>
      <c r="J1" s="5"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6" t="s">
        <v>25</v>
      </c>
      <c r="AB1" s="5" t="s">
        <v>26</v>
      </c>
      <c r="AC1" s="5" t="s">
        <v>27</v>
      </c>
      <c r="AD1" s="5" t="s">
        <v>28</v>
      </c>
      <c r="AE1" s="5" t="s">
        <v>29</v>
      </c>
      <c r="AF1" s="5" t="s">
        <v>30</v>
      </c>
      <c r="AG1" s="5" t="s">
        <v>31</v>
      </c>
      <c r="AH1" s="5" t="s">
        <v>32</v>
      </c>
      <c r="AI1" s="5" t="s">
        <v>33</v>
      </c>
      <c r="AJ1" s="5" t="s">
        <v>34</v>
      </c>
      <c r="AK1" s="5" t="s">
        <v>35</v>
      </c>
      <c r="AL1" s="5" t="s">
        <v>36</v>
      </c>
      <c r="AM1" s="5" t="s">
        <v>37</v>
      </c>
      <c r="AN1" s="5" t="s">
        <v>38</v>
      </c>
      <c r="AO1" s="5" t="s">
        <v>39</v>
      </c>
      <c r="AP1" s="5" t="s">
        <v>40</v>
      </c>
      <c r="AQ1" s="5" t="s">
        <v>41</v>
      </c>
      <c r="AR1" s="5" t="s">
        <v>42</v>
      </c>
      <c r="AS1" s="5" t="s">
        <v>43</v>
      </c>
      <c r="AT1" s="5" t="s">
        <v>44</v>
      </c>
      <c r="AU1" s="5" t="s">
        <v>45</v>
      </c>
      <c r="AV1" s="5" t="s">
        <v>46</v>
      </c>
      <c r="AW1" s="5" t="s">
        <v>47</v>
      </c>
      <c r="AX1" s="5" t="s">
        <v>48</v>
      </c>
      <c r="AY1" s="7"/>
    </row>
    <row r="2" spans="1:51" ht="39" thickBot="1">
      <c r="A2" s="9" t="s">
        <v>49</v>
      </c>
      <c r="B2" s="10">
        <f>SUM(C2*1.03)</f>
        <v>910361.998</v>
      </c>
      <c r="C2" s="11">
        <f aca="true" t="shared" si="0" ref="C2:C20">SUM(D2:CM2)</f>
        <v>883846.6</v>
      </c>
      <c r="D2" s="12"/>
      <c r="E2" s="12"/>
      <c r="F2" s="12">
        <v>6000</v>
      </c>
      <c r="G2" s="12"/>
      <c r="H2" s="12"/>
      <c r="I2" s="12"/>
      <c r="J2" s="12"/>
      <c r="K2" s="13">
        <v>1400</v>
      </c>
      <c r="L2" s="12"/>
      <c r="M2" s="14">
        <v>3750</v>
      </c>
      <c r="N2" s="12"/>
      <c r="O2" s="12">
        <v>0</v>
      </c>
      <c r="P2" s="12">
        <v>45500</v>
      </c>
      <c r="Q2" s="13">
        <v>12600</v>
      </c>
      <c r="R2" s="15">
        <v>38673.6</v>
      </c>
      <c r="S2" s="13">
        <v>5000</v>
      </c>
      <c r="T2" s="16">
        <v>20000</v>
      </c>
      <c r="U2" s="12"/>
      <c r="V2" s="12"/>
      <c r="W2" s="12">
        <v>30000</v>
      </c>
      <c r="X2" s="17">
        <v>2000</v>
      </c>
      <c r="Y2" s="18"/>
      <c r="Z2" s="12">
        <v>1809</v>
      </c>
      <c r="AA2" s="19"/>
      <c r="AB2" s="17">
        <v>10000</v>
      </c>
      <c r="AC2" s="13">
        <v>15500</v>
      </c>
      <c r="AD2" s="12"/>
      <c r="AE2" s="14"/>
      <c r="AF2" s="12"/>
      <c r="AG2" s="13"/>
      <c r="AH2" s="12"/>
      <c r="AI2" s="13">
        <v>0</v>
      </c>
      <c r="AJ2" s="14"/>
      <c r="AK2" s="12">
        <v>67000</v>
      </c>
      <c r="AL2" s="12">
        <v>15000</v>
      </c>
      <c r="AM2" s="13"/>
      <c r="AN2" s="14">
        <v>190700</v>
      </c>
      <c r="AO2" s="12">
        <v>10000</v>
      </c>
      <c r="AP2" s="13">
        <v>13520</v>
      </c>
      <c r="AQ2" s="12">
        <v>21844</v>
      </c>
      <c r="AR2" s="14">
        <v>12144</v>
      </c>
      <c r="AS2" s="14">
        <v>7500</v>
      </c>
      <c r="AT2" s="12" t="s">
        <v>50</v>
      </c>
      <c r="AU2" s="12">
        <v>1206</v>
      </c>
      <c r="AV2" s="14">
        <v>351000</v>
      </c>
      <c r="AW2" s="13">
        <v>1700</v>
      </c>
      <c r="AX2" s="13"/>
      <c r="AY2" s="14"/>
    </row>
    <row r="3" spans="1:51" ht="28.5" customHeight="1" thickBot="1">
      <c r="A3" s="9" t="s">
        <v>51</v>
      </c>
      <c r="B3" s="10">
        <f aca="true" t="shared" si="1" ref="B3:B27">SUM(C3*1.03)</f>
        <v>1568175</v>
      </c>
      <c r="C3" s="11">
        <f t="shared" si="0"/>
        <v>1522500</v>
      </c>
      <c r="D3" s="12"/>
      <c r="E3" s="12"/>
      <c r="F3" s="12">
        <v>10000</v>
      </c>
      <c r="G3" s="12"/>
      <c r="H3" s="12"/>
      <c r="I3" s="12"/>
      <c r="J3" s="12"/>
      <c r="K3" s="13"/>
      <c r="L3" s="12"/>
      <c r="M3" s="14">
        <v>25000</v>
      </c>
      <c r="N3" s="12"/>
      <c r="O3" s="12">
        <v>0</v>
      </c>
      <c r="P3" s="12"/>
      <c r="Q3" s="13">
        <v>325000</v>
      </c>
      <c r="R3" s="20">
        <v>52500</v>
      </c>
      <c r="S3" s="13">
        <v>10000</v>
      </c>
      <c r="T3" s="21">
        <v>200000</v>
      </c>
      <c r="U3" s="12"/>
      <c r="V3" s="12"/>
      <c r="W3" s="12">
        <v>100000</v>
      </c>
      <c r="X3" s="17">
        <v>0</v>
      </c>
      <c r="Y3" s="22"/>
      <c r="Z3" s="12">
        <v>50000</v>
      </c>
      <c r="AA3" s="19"/>
      <c r="AB3" s="17">
        <v>2000</v>
      </c>
      <c r="AC3" s="13">
        <v>35000</v>
      </c>
      <c r="AD3" s="12"/>
      <c r="AE3" s="14"/>
      <c r="AF3" s="12"/>
      <c r="AG3" s="13"/>
      <c r="AH3" s="12"/>
      <c r="AI3" s="13">
        <v>0</v>
      </c>
      <c r="AJ3" s="14"/>
      <c r="AK3" s="12">
        <v>42000</v>
      </c>
      <c r="AL3" s="17">
        <v>80000</v>
      </c>
      <c r="AM3" s="13"/>
      <c r="AN3" s="14">
        <v>375000</v>
      </c>
      <c r="AO3" s="12"/>
      <c r="AP3" s="13">
        <v>75000</v>
      </c>
      <c r="AQ3" s="12">
        <v>25000</v>
      </c>
      <c r="AR3" s="14">
        <v>6000</v>
      </c>
      <c r="AS3" s="14">
        <v>50000</v>
      </c>
      <c r="AT3" s="12" t="s">
        <v>50</v>
      </c>
      <c r="AU3" s="12">
        <v>60000</v>
      </c>
      <c r="AV3" s="14"/>
      <c r="AW3" s="13"/>
      <c r="AX3" s="13"/>
      <c r="AY3" s="14"/>
    </row>
    <row r="4" spans="1:51" ht="24.75" customHeight="1" thickBot="1">
      <c r="A4" s="9" t="s">
        <v>52</v>
      </c>
      <c r="B4" s="10">
        <f t="shared" si="1"/>
        <v>2497280.32</v>
      </c>
      <c r="C4" s="11">
        <f t="shared" si="0"/>
        <v>2424544</v>
      </c>
      <c r="D4" s="12">
        <v>20500</v>
      </c>
      <c r="E4" s="12">
        <v>64000</v>
      </c>
      <c r="F4" s="12">
        <v>5000</v>
      </c>
      <c r="G4" s="12">
        <v>20000</v>
      </c>
      <c r="H4" s="12">
        <v>20000</v>
      </c>
      <c r="I4" s="12"/>
      <c r="J4" s="12">
        <v>90000</v>
      </c>
      <c r="K4" s="13"/>
      <c r="L4" s="12">
        <v>105000</v>
      </c>
      <c r="M4" s="14">
        <v>18000</v>
      </c>
      <c r="N4" s="12">
        <v>10000</v>
      </c>
      <c r="O4" s="12">
        <v>7500</v>
      </c>
      <c r="P4" s="12">
        <v>51800</v>
      </c>
      <c r="Q4" s="13">
        <v>14000</v>
      </c>
      <c r="R4" s="20">
        <v>27409.2</v>
      </c>
      <c r="S4" s="13">
        <v>12000</v>
      </c>
      <c r="T4" s="21">
        <v>890000</v>
      </c>
      <c r="U4" s="12">
        <v>76960</v>
      </c>
      <c r="V4" s="12">
        <v>38400</v>
      </c>
      <c r="W4" s="12">
        <v>60000</v>
      </c>
      <c r="X4" s="17">
        <v>70000</v>
      </c>
      <c r="Y4" s="22">
        <v>30000</v>
      </c>
      <c r="Z4" s="12">
        <v>4824</v>
      </c>
      <c r="AA4" s="19">
        <v>128480</v>
      </c>
      <c r="AB4" s="17">
        <v>100000</v>
      </c>
      <c r="AC4" s="13">
        <v>26040</v>
      </c>
      <c r="AD4" s="12">
        <v>50000</v>
      </c>
      <c r="AE4" s="14">
        <v>35000</v>
      </c>
      <c r="AF4" s="12"/>
      <c r="AG4" s="13">
        <v>10000</v>
      </c>
      <c r="AH4" s="12">
        <v>7620</v>
      </c>
      <c r="AI4" s="13">
        <v>5000</v>
      </c>
      <c r="AJ4" s="14"/>
      <c r="AK4" s="12">
        <v>67000</v>
      </c>
      <c r="AL4" s="12">
        <v>30000</v>
      </c>
      <c r="AM4" s="13">
        <v>5000</v>
      </c>
      <c r="AN4" s="14">
        <v>35900</v>
      </c>
      <c r="AO4" s="12"/>
      <c r="AP4" s="13">
        <v>31200</v>
      </c>
      <c r="AQ4" s="12">
        <v>74629</v>
      </c>
      <c r="AR4" s="14">
        <v>22972.8</v>
      </c>
      <c r="AS4" s="14">
        <v>18000</v>
      </c>
      <c r="AT4" s="12">
        <v>10000</v>
      </c>
      <c r="AU4" s="12">
        <v>1809</v>
      </c>
      <c r="AV4" s="14">
        <v>117000</v>
      </c>
      <c r="AW4" s="13">
        <v>8500</v>
      </c>
      <c r="AX4" s="13">
        <v>5000</v>
      </c>
      <c r="AY4" s="14"/>
    </row>
    <row r="5" spans="1:51" ht="24.75" customHeight="1" thickBot="1">
      <c r="A5" s="9" t="s">
        <v>53</v>
      </c>
      <c r="B5" s="10">
        <f t="shared" si="1"/>
        <v>5149382</v>
      </c>
      <c r="C5" s="11">
        <f t="shared" si="0"/>
        <v>4999400</v>
      </c>
      <c r="D5" s="12"/>
      <c r="E5" s="12">
        <v>400000</v>
      </c>
      <c r="F5" s="12">
        <v>10000</v>
      </c>
      <c r="G5" s="12">
        <v>180000</v>
      </c>
      <c r="H5" s="12">
        <v>180000</v>
      </c>
      <c r="I5" s="12"/>
      <c r="J5" s="12">
        <v>100000</v>
      </c>
      <c r="K5" s="13"/>
      <c r="L5" s="12">
        <v>375000</v>
      </c>
      <c r="M5" s="14">
        <v>275000</v>
      </c>
      <c r="N5" s="12">
        <v>10000</v>
      </c>
      <c r="O5" s="12">
        <v>10000</v>
      </c>
      <c r="P5" s="12"/>
      <c r="Q5" s="13">
        <v>500000</v>
      </c>
      <c r="R5" s="20">
        <v>105000</v>
      </c>
      <c r="S5" s="13">
        <v>35000</v>
      </c>
      <c r="T5" s="21">
        <v>100000</v>
      </c>
      <c r="U5" s="12">
        <v>200000</v>
      </c>
      <c r="V5" s="12">
        <v>150000</v>
      </c>
      <c r="W5" s="12">
        <v>250000</v>
      </c>
      <c r="X5" s="17">
        <v>500000</v>
      </c>
      <c r="Y5" s="22">
        <v>20000</v>
      </c>
      <c r="Z5" s="12">
        <v>40000</v>
      </c>
      <c r="AA5" s="19">
        <v>200000</v>
      </c>
      <c r="AB5" s="17">
        <v>150000</v>
      </c>
      <c r="AC5" s="13">
        <v>60000</v>
      </c>
      <c r="AD5" s="12">
        <v>100000</v>
      </c>
      <c r="AE5" s="14"/>
      <c r="AF5" s="12">
        <v>100000</v>
      </c>
      <c r="AG5" s="13"/>
      <c r="AH5" s="12">
        <v>20000</v>
      </c>
      <c r="AI5" s="13">
        <v>0</v>
      </c>
      <c r="AJ5" s="14"/>
      <c r="AK5" s="12">
        <v>42000</v>
      </c>
      <c r="AL5" s="12">
        <v>10000</v>
      </c>
      <c r="AM5" s="13">
        <v>5000</v>
      </c>
      <c r="AN5" s="14">
        <v>25000</v>
      </c>
      <c r="AO5" s="12"/>
      <c r="AP5" s="13">
        <v>225000</v>
      </c>
      <c r="AQ5" s="12">
        <v>250000</v>
      </c>
      <c r="AR5" s="14">
        <v>2400</v>
      </c>
      <c r="AS5" s="14">
        <v>200000</v>
      </c>
      <c r="AT5" s="12">
        <v>40000</v>
      </c>
      <c r="AU5" s="12">
        <v>20000</v>
      </c>
      <c r="AV5" s="14"/>
      <c r="AW5" s="13">
        <v>10000</v>
      </c>
      <c r="AX5" s="13">
        <v>100000</v>
      </c>
      <c r="AY5" s="14"/>
    </row>
    <row r="6" spans="1:51" ht="48" customHeight="1" thickBot="1">
      <c r="A6" s="9" t="s">
        <v>54</v>
      </c>
      <c r="B6" s="10">
        <f t="shared" si="1"/>
        <v>7867658.296</v>
      </c>
      <c r="C6" s="11">
        <f t="shared" si="0"/>
        <v>7638503.2</v>
      </c>
      <c r="D6" s="12">
        <v>814544</v>
      </c>
      <c r="E6" s="12">
        <v>85000</v>
      </c>
      <c r="F6" s="12">
        <v>80000</v>
      </c>
      <c r="G6" s="12">
        <v>200000</v>
      </c>
      <c r="H6" s="12">
        <v>200000</v>
      </c>
      <c r="I6" s="12">
        <v>260000</v>
      </c>
      <c r="J6" s="12">
        <v>360000</v>
      </c>
      <c r="K6" s="13">
        <v>105000</v>
      </c>
      <c r="L6" s="12">
        <v>80000</v>
      </c>
      <c r="M6" s="14">
        <v>100000</v>
      </c>
      <c r="N6" s="12">
        <v>45000</v>
      </c>
      <c r="O6" s="12">
        <v>53000</v>
      </c>
      <c r="P6" s="12">
        <v>188200</v>
      </c>
      <c r="Q6" s="13">
        <v>300000</v>
      </c>
      <c r="R6" s="23"/>
      <c r="S6" s="13">
        <v>75000</v>
      </c>
      <c r="T6" s="21">
        <v>488000</v>
      </c>
      <c r="U6" s="12"/>
      <c r="V6" s="12">
        <v>28600</v>
      </c>
      <c r="W6" s="12">
        <v>100000</v>
      </c>
      <c r="X6" s="17">
        <v>100000</v>
      </c>
      <c r="Y6" s="22">
        <v>140000</v>
      </c>
      <c r="Z6" s="12">
        <v>10854</v>
      </c>
      <c r="AA6" s="19">
        <v>424440</v>
      </c>
      <c r="AB6" s="17">
        <v>250000</v>
      </c>
      <c r="AC6" s="13">
        <v>80000</v>
      </c>
      <c r="AD6" s="12">
        <v>100000</v>
      </c>
      <c r="AE6" s="14">
        <v>72000</v>
      </c>
      <c r="AF6" s="12">
        <v>150000</v>
      </c>
      <c r="AG6" s="13">
        <v>96000</v>
      </c>
      <c r="AH6" s="12">
        <v>82000</v>
      </c>
      <c r="AI6" s="13">
        <v>50000</v>
      </c>
      <c r="AJ6" s="14"/>
      <c r="AK6" s="12">
        <v>1385000</v>
      </c>
      <c r="AL6" s="12">
        <v>77000</v>
      </c>
      <c r="AM6" s="13" t="s">
        <v>55</v>
      </c>
      <c r="AN6" s="14">
        <v>176000</v>
      </c>
      <c r="AO6" s="12">
        <v>80000</v>
      </c>
      <c r="AP6" s="13">
        <v>75000</v>
      </c>
      <c r="AQ6" s="12">
        <v>85912</v>
      </c>
      <c r="AR6" s="14">
        <v>107270</v>
      </c>
      <c r="AS6" s="14">
        <v>100000</v>
      </c>
      <c r="AT6" s="12">
        <v>80000</v>
      </c>
      <c r="AU6" s="12">
        <v>8683.2</v>
      </c>
      <c r="AV6" s="14">
        <v>156000</v>
      </c>
      <c r="AW6" s="13">
        <v>90000</v>
      </c>
      <c r="AX6" s="13">
        <v>100000</v>
      </c>
      <c r="AY6" s="14"/>
    </row>
    <row r="7" spans="1:51" ht="26.25" thickBot="1">
      <c r="A7" s="9" t="s">
        <v>56</v>
      </c>
      <c r="B7" s="10">
        <f t="shared" si="1"/>
        <v>1206238.871</v>
      </c>
      <c r="C7" s="11">
        <f t="shared" si="0"/>
        <v>1171105.7</v>
      </c>
      <c r="D7" s="12"/>
      <c r="E7" s="12">
        <v>30000</v>
      </c>
      <c r="F7" s="12">
        <v>50000</v>
      </c>
      <c r="G7" s="12">
        <v>5000</v>
      </c>
      <c r="H7" s="12"/>
      <c r="I7" s="12"/>
      <c r="J7" s="12">
        <v>12000</v>
      </c>
      <c r="K7" s="13">
        <v>21000</v>
      </c>
      <c r="L7" s="12">
        <v>35000</v>
      </c>
      <c r="M7" s="14">
        <v>45600</v>
      </c>
      <c r="N7" s="12">
        <v>10000</v>
      </c>
      <c r="O7" s="12">
        <v>6000</v>
      </c>
      <c r="P7" s="12"/>
      <c r="Q7" s="13"/>
      <c r="R7" s="20">
        <v>5096.7</v>
      </c>
      <c r="S7" s="13">
        <v>25000</v>
      </c>
      <c r="T7" s="21"/>
      <c r="U7" s="12">
        <v>45800</v>
      </c>
      <c r="V7" s="12">
        <v>24000</v>
      </c>
      <c r="W7" s="12">
        <v>27000</v>
      </c>
      <c r="X7" s="17">
        <v>0</v>
      </c>
      <c r="Y7" s="22">
        <v>20000</v>
      </c>
      <c r="Z7" s="12">
        <v>6030</v>
      </c>
      <c r="AA7" s="19">
        <v>83000</v>
      </c>
      <c r="AB7" s="17">
        <v>5000</v>
      </c>
      <c r="AC7" s="13">
        <v>13020</v>
      </c>
      <c r="AD7" s="12">
        <v>50000</v>
      </c>
      <c r="AE7" s="14"/>
      <c r="AF7" s="12">
        <v>19600</v>
      </c>
      <c r="AG7" s="13">
        <v>72000</v>
      </c>
      <c r="AH7" s="12"/>
      <c r="AI7" s="13">
        <v>0</v>
      </c>
      <c r="AJ7" s="14">
        <v>95480</v>
      </c>
      <c r="AK7" s="12">
        <v>67000</v>
      </c>
      <c r="AL7" s="12">
        <v>45000</v>
      </c>
      <c r="AM7" s="13">
        <v>5000</v>
      </c>
      <c r="AN7" s="14"/>
      <c r="AO7" s="12"/>
      <c r="AP7" s="13">
        <v>10400</v>
      </c>
      <c r="AQ7" s="12">
        <v>38231</v>
      </c>
      <c r="AR7" s="14">
        <v>39480</v>
      </c>
      <c r="AS7" s="14">
        <v>41850</v>
      </c>
      <c r="AT7" s="12">
        <v>10000</v>
      </c>
      <c r="AU7" s="12">
        <v>3618</v>
      </c>
      <c r="AV7" s="14">
        <v>117000</v>
      </c>
      <c r="AW7" s="13">
        <v>87900</v>
      </c>
      <c r="AX7" s="13"/>
      <c r="AY7" s="14"/>
    </row>
    <row r="8" spans="1:51" ht="26.25" thickBot="1">
      <c r="A8" s="9" t="s">
        <v>57</v>
      </c>
      <c r="B8" s="10">
        <f t="shared" si="1"/>
        <v>1135832.5</v>
      </c>
      <c r="C8" s="11">
        <f t="shared" si="0"/>
        <v>1102750</v>
      </c>
      <c r="D8" s="12"/>
      <c r="E8" s="12">
        <v>125000</v>
      </c>
      <c r="F8" s="12">
        <v>25000</v>
      </c>
      <c r="G8" s="12"/>
      <c r="H8" s="12"/>
      <c r="I8" s="12"/>
      <c r="J8" s="12">
        <v>4000</v>
      </c>
      <c r="K8" s="13"/>
      <c r="L8" s="12">
        <v>80000</v>
      </c>
      <c r="M8" s="14">
        <v>100000</v>
      </c>
      <c r="N8" s="12">
        <v>15000</v>
      </c>
      <c r="O8" s="12">
        <v>2500</v>
      </c>
      <c r="P8" s="12"/>
      <c r="Q8" s="13"/>
      <c r="R8" s="20">
        <v>11250</v>
      </c>
      <c r="S8" s="13">
        <v>12000</v>
      </c>
      <c r="T8" s="21"/>
      <c r="U8" s="12">
        <v>50000</v>
      </c>
      <c r="V8" s="12">
        <v>60000</v>
      </c>
      <c r="W8" s="12">
        <v>10000</v>
      </c>
      <c r="X8" s="17">
        <v>0</v>
      </c>
      <c r="Y8" s="22">
        <v>5000</v>
      </c>
      <c r="Z8" s="12">
        <v>12500</v>
      </c>
      <c r="AA8" s="19"/>
      <c r="AB8" s="17">
        <v>0</v>
      </c>
      <c r="AC8" s="13">
        <v>20000</v>
      </c>
      <c r="AD8" s="12">
        <v>100000</v>
      </c>
      <c r="AE8" s="14"/>
      <c r="AF8" s="12"/>
      <c r="AG8" s="13"/>
      <c r="AH8" s="12"/>
      <c r="AI8" s="13">
        <v>0</v>
      </c>
      <c r="AJ8" s="14">
        <v>30000</v>
      </c>
      <c r="AK8" s="12">
        <v>42000</v>
      </c>
      <c r="AL8" s="12">
        <v>10000</v>
      </c>
      <c r="AM8" s="13">
        <v>10000</v>
      </c>
      <c r="AN8" s="14"/>
      <c r="AO8" s="12"/>
      <c r="AP8" s="13">
        <v>75000</v>
      </c>
      <c r="AQ8" s="12">
        <v>50000</v>
      </c>
      <c r="AR8" s="14">
        <v>126000</v>
      </c>
      <c r="AS8" s="14">
        <v>100000</v>
      </c>
      <c r="AT8" s="12" t="s">
        <v>50</v>
      </c>
      <c r="AU8" s="12">
        <v>7500</v>
      </c>
      <c r="AV8" s="14"/>
      <c r="AW8" s="13">
        <v>20000</v>
      </c>
      <c r="AX8" s="13"/>
      <c r="AY8" s="14"/>
    </row>
    <row r="9" spans="1:51" ht="39" thickBot="1">
      <c r="A9" s="9" t="s">
        <v>58</v>
      </c>
      <c r="B9" s="10">
        <f t="shared" si="1"/>
        <v>822344.79</v>
      </c>
      <c r="C9" s="11">
        <f t="shared" si="0"/>
        <v>798393</v>
      </c>
      <c r="D9" s="12">
        <v>43480</v>
      </c>
      <c r="E9" s="12">
        <v>40000</v>
      </c>
      <c r="F9" s="12">
        <v>8000</v>
      </c>
      <c r="G9" s="12"/>
      <c r="H9" s="12"/>
      <c r="I9" s="12"/>
      <c r="J9" s="12">
        <v>130000</v>
      </c>
      <c r="K9" s="12">
        <v>9600</v>
      </c>
      <c r="L9" s="12"/>
      <c r="M9" s="14">
        <v>5000</v>
      </c>
      <c r="N9" s="12">
        <v>10000</v>
      </c>
      <c r="O9" s="12"/>
      <c r="P9" s="12"/>
      <c r="Q9" s="12"/>
      <c r="R9" s="24"/>
      <c r="S9" s="12">
        <v>10000</v>
      </c>
      <c r="T9" s="21">
        <v>30000</v>
      </c>
      <c r="U9" s="12">
        <v>10500</v>
      </c>
      <c r="V9" s="12"/>
      <c r="W9" s="12"/>
      <c r="X9" s="17">
        <v>0</v>
      </c>
      <c r="Y9" s="22">
        <v>135000</v>
      </c>
      <c r="Z9" s="12"/>
      <c r="AA9" s="19"/>
      <c r="AB9" s="17">
        <v>0</v>
      </c>
      <c r="AC9" s="13">
        <v>0</v>
      </c>
      <c r="AD9" s="12">
        <v>20000</v>
      </c>
      <c r="AE9" s="14"/>
      <c r="AF9" s="12">
        <v>30000</v>
      </c>
      <c r="AG9" s="25"/>
      <c r="AH9" s="12"/>
      <c r="AI9" s="25">
        <v>0</v>
      </c>
      <c r="AJ9" s="14">
        <v>63840</v>
      </c>
      <c r="AK9" s="12">
        <v>60000</v>
      </c>
      <c r="AL9" s="12">
        <v>20000</v>
      </c>
      <c r="AM9" s="12">
        <v>20000</v>
      </c>
      <c r="AN9" s="14"/>
      <c r="AO9" s="12">
        <v>10000</v>
      </c>
      <c r="AP9" s="12">
        <v>25000</v>
      </c>
      <c r="AQ9" s="12">
        <v>2973</v>
      </c>
      <c r="AR9" s="14"/>
      <c r="AS9" s="14">
        <v>5000</v>
      </c>
      <c r="AT9" s="12">
        <v>10000</v>
      </c>
      <c r="AU9" s="12"/>
      <c r="AV9" s="14"/>
      <c r="AW9" s="12">
        <v>100000</v>
      </c>
      <c r="AX9" s="25"/>
      <c r="AY9" s="14"/>
    </row>
    <row r="10" spans="1:51" ht="39.75" customHeight="1" thickBot="1">
      <c r="A10" s="9" t="s">
        <v>59</v>
      </c>
      <c r="B10" s="10">
        <f t="shared" si="1"/>
        <v>613117.8</v>
      </c>
      <c r="C10" s="11">
        <f t="shared" si="0"/>
        <v>595260</v>
      </c>
      <c r="D10" s="12"/>
      <c r="E10" s="12">
        <v>30000</v>
      </c>
      <c r="F10" s="12">
        <v>10000</v>
      </c>
      <c r="G10" s="12"/>
      <c r="H10" s="12"/>
      <c r="I10" s="12"/>
      <c r="J10" s="12">
        <v>25000</v>
      </c>
      <c r="K10" s="12">
        <v>187500</v>
      </c>
      <c r="L10" s="12"/>
      <c r="M10" s="14"/>
      <c r="N10" s="12">
        <v>10000</v>
      </c>
      <c r="O10" s="12"/>
      <c r="P10" s="12"/>
      <c r="Q10" s="12"/>
      <c r="R10" s="24"/>
      <c r="S10" s="12">
        <v>10000</v>
      </c>
      <c r="T10" s="21"/>
      <c r="U10" s="12">
        <v>5000</v>
      </c>
      <c r="V10" s="12"/>
      <c r="W10" s="12"/>
      <c r="X10" s="17">
        <v>0</v>
      </c>
      <c r="Y10" s="22">
        <v>20000</v>
      </c>
      <c r="Z10" s="12"/>
      <c r="AA10" s="19"/>
      <c r="AB10" s="17">
        <v>0</v>
      </c>
      <c r="AC10" s="13">
        <v>0</v>
      </c>
      <c r="AD10" s="12"/>
      <c r="AE10" s="14"/>
      <c r="AF10" s="12">
        <v>100000</v>
      </c>
      <c r="AG10" s="25"/>
      <c r="AH10" s="12"/>
      <c r="AI10" s="25">
        <v>0</v>
      </c>
      <c r="AJ10" s="14">
        <v>41760</v>
      </c>
      <c r="AK10" s="12">
        <v>0</v>
      </c>
      <c r="AL10" s="12">
        <v>16000</v>
      </c>
      <c r="AM10" s="12">
        <v>20000</v>
      </c>
      <c r="AN10" s="14"/>
      <c r="AO10" s="12"/>
      <c r="AP10" s="12">
        <v>20000</v>
      </c>
      <c r="AQ10" s="12"/>
      <c r="AR10" s="14"/>
      <c r="AS10" s="14"/>
      <c r="AT10" s="12" t="s">
        <v>50</v>
      </c>
      <c r="AU10" s="12"/>
      <c r="AV10" s="14"/>
      <c r="AW10" s="12">
        <v>100000</v>
      </c>
      <c r="AX10" s="25"/>
      <c r="AY10" s="14"/>
    </row>
    <row r="11" spans="1:51" ht="41.25" customHeight="1" thickBot="1">
      <c r="A11" s="26" t="s">
        <v>60</v>
      </c>
      <c r="B11" s="10">
        <f t="shared" si="1"/>
        <v>1811461</v>
      </c>
      <c r="C11" s="11">
        <f t="shared" si="0"/>
        <v>1758700</v>
      </c>
      <c r="D11" s="12"/>
      <c r="E11" s="12"/>
      <c r="F11" s="12"/>
      <c r="G11" s="12"/>
      <c r="H11" s="12"/>
      <c r="I11" s="12"/>
      <c r="J11" s="12">
        <v>130000</v>
      </c>
      <c r="K11" s="13"/>
      <c r="L11" s="12"/>
      <c r="M11" s="14"/>
      <c r="N11" s="12"/>
      <c r="O11" s="12"/>
      <c r="P11" s="12"/>
      <c r="Q11" s="13"/>
      <c r="R11" s="27"/>
      <c r="S11" s="13">
        <v>75000</v>
      </c>
      <c r="T11" s="21">
        <v>500000</v>
      </c>
      <c r="U11" s="12">
        <v>5000</v>
      </c>
      <c r="V11" s="12"/>
      <c r="W11" s="12"/>
      <c r="X11" s="17">
        <v>0</v>
      </c>
      <c r="Y11" s="22">
        <v>95000</v>
      </c>
      <c r="Z11" s="12"/>
      <c r="AA11" s="19"/>
      <c r="AB11" s="17">
        <v>0</v>
      </c>
      <c r="AC11" s="13">
        <v>0</v>
      </c>
      <c r="AD11" s="12"/>
      <c r="AE11" s="14"/>
      <c r="AF11" s="12"/>
      <c r="AG11" s="13">
        <v>480000</v>
      </c>
      <c r="AH11" s="12"/>
      <c r="AI11" s="13">
        <v>0</v>
      </c>
      <c r="AJ11" s="14">
        <v>77700</v>
      </c>
      <c r="AK11" s="13"/>
      <c r="AL11" s="12">
        <v>150000</v>
      </c>
      <c r="AM11" s="13"/>
      <c r="AN11" s="14"/>
      <c r="AO11" s="12"/>
      <c r="AP11" s="13" t="s">
        <v>61</v>
      </c>
      <c r="AQ11" s="12"/>
      <c r="AR11" s="14"/>
      <c r="AS11" s="14"/>
      <c r="AT11" s="12" t="s">
        <v>50</v>
      </c>
      <c r="AU11" s="12"/>
      <c r="AV11" s="14">
        <v>156000</v>
      </c>
      <c r="AW11" s="13">
        <v>90000</v>
      </c>
      <c r="AX11" s="13"/>
      <c r="AY11" s="14"/>
    </row>
    <row r="12" spans="1:51" ht="26.25" customHeight="1" thickBot="1">
      <c r="A12" s="28" t="s">
        <v>62</v>
      </c>
      <c r="B12" s="10">
        <f t="shared" si="1"/>
        <v>874227.9500000001</v>
      </c>
      <c r="C12" s="11">
        <f t="shared" si="0"/>
        <v>848765</v>
      </c>
      <c r="D12" s="12"/>
      <c r="E12" s="12">
        <v>40000</v>
      </c>
      <c r="F12" s="12"/>
      <c r="G12" s="12">
        <v>5000</v>
      </c>
      <c r="H12" s="12"/>
      <c r="I12" s="12">
        <v>60000</v>
      </c>
      <c r="J12" s="12">
        <v>5000</v>
      </c>
      <c r="K12" s="13"/>
      <c r="L12" s="12">
        <v>14560</v>
      </c>
      <c r="M12" s="14">
        <v>88500</v>
      </c>
      <c r="N12" s="12">
        <v>5000</v>
      </c>
      <c r="O12" s="12"/>
      <c r="P12" s="12"/>
      <c r="Q12" s="13"/>
      <c r="R12" s="27"/>
      <c r="S12" s="13">
        <v>5000</v>
      </c>
      <c r="T12" s="21"/>
      <c r="U12" s="12"/>
      <c r="V12" s="12">
        <v>70720</v>
      </c>
      <c r="W12" s="12">
        <v>15000</v>
      </c>
      <c r="X12" s="17">
        <v>0</v>
      </c>
      <c r="Y12" s="22">
        <v>15000</v>
      </c>
      <c r="Z12" s="12"/>
      <c r="AA12" s="19">
        <v>77720</v>
      </c>
      <c r="AB12" s="17">
        <v>10000</v>
      </c>
      <c r="AC12" s="13">
        <v>7500</v>
      </c>
      <c r="AD12" s="12"/>
      <c r="AE12" s="14"/>
      <c r="AF12" s="12"/>
      <c r="AG12" s="13"/>
      <c r="AH12" s="12"/>
      <c r="AI12" s="13">
        <v>0</v>
      </c>
      <c r="AJ12" s="14"/>
      <c r="AK12" s="13">
        <v>225000</v>
      </c>
      <c r="AL12" s="12" t="s">
        <v>63</v>
      </c>
      <c r="AM12" s="13"/>
      <c r="AN12" s="14"/>
      <c r="AO12" s="12"/>
      <c r="AP12" s="13">
        <v>19200</v>
      </c>
      <c r="AQ12" s="12">
        <v>18669</v>
      </c>
      <c r="AR12" s="14">
        <v>60216</v>
      </c>
      <c r="AS12" s="14">
        <v>88500</v>
      </c>
      <c r="AT12" s="12" t="s">
        <v>50</v>
      </c>
      <c r="AU12" s="12"/>
      <c r="AV12" s="14"/>
      <c r="AW12" s="13">
        <v>18180</v>
      </c>
      <c r="AX12" s="13"/>
      <c r="AY12" s="14"/>
    </row>
    <row r="13" spans="1:51" ht="26.25" customHeight="1" thickBot="1">
      <c r="A13" s="28" t="s">
        <v>64</v>
      </c>
      <c r="B13" s="10">
        <f t="shared" si="1"/>
        <v>1959575</v>
      </c>
      <c r="C13" s="11">
        <f t="shared" si="0"/>
        <v>1902500</v>
      </c>
      <c r="D13" s="12"/>
      <c r="E13" s="12">
        <v>200000</v>
      </c>
      <c r="F13" s="12"/>
      <c r="G13" s="12"/>
      <c r="H13" s="12"/>
      <c r="I13" s="12">
        <v>400000</v>
      </c>
      <c r="J13" s="12"/>
      <c r="K13" s="13"/>
      <c r="L13" s="12">
        <v>30000</v>
      </c>
      <c r="M13" s="14"/>
      <c r="N13" s="12">
        <v>15000</v>
      </c>
      <c r="O13" s="12"/>
      <c r="P13" s="12"/>
      <c r="Q13" s="13"/>
      <c r="R13" s="27"/>
      <c r="S13" s="13"/>
      <c r="T13" s="21"/>
      <c r="U13" s="12"/>
      <c r="V13" s="12">
        <v>25000</v>
      </c>
      <c r="W13" s="12" t="s">
        <v>65</v>
      </c>
      <c r="X13" s="17">
        <v>0</v>
      </c>
      <c r="Y13" s="22">
        <v>5000</v>
      </c>
      <c r="Z13" s="12"/>
      <c r="AA13" s="19">
        <v>150000</v>
      </c>
      <c r="AB13" s="17">
        <v>15000</v>
      </c>
      <c r="AC13" s="13">
        <v>42500</v>
      </c>
      <c r="AD13" s="12"/>
      <c r="AE13" s="14"/>
      <c r="AF13" s="12"/>
      <c r="AG13" s="13"/>
      <c r="AH13" s="12"/>
      <c r="AI13" s="13">
        <v>0</v>
      </c>
      <c r="AJ13" s="14"/>
      <c r="AK13" s="13">
        <v>150000</v>
      </c>
      <c r="AL13" s="12" t="s">
        <v>63</v>
      </c>
      <c r="AM13" s="13"/>
      <c r="AN13" s="14"/>
      <c r="AO13" s="12"/>
      <c r="AP13" s="13">
        <v>75000</v>
      </c>
      <c r="AQ13" s="12">
        <v>50000</v>
      </c>
      <c r="AR13" s="14">
        <v>735000</v>
      </c>
      <c r="AS13" s="14"/>
      <c r="AT13" s="12" t="s">
        <v>50</v>
      </c>
      <c r="AU13" s="12"/>
      <c r="AV13" s="14"/>
      <c r="AW13" s="13">
        <v>10000</v>
      </c>
      <c r="AX13" s="13"/>
      <c r="AY13" s="14"/>
    </row>
    <row r="14" spans="1:51" ht="26.25" customHeight="1" thickBot="1">
      <c r="A14" s="29" t="s">
        <v>66</v>
      </c>
      <c r="B14" s="10">
        <f t="shared" si="1"/>
        <v>1675848.11</v>
      </c>
      <c r="C14" s="11">
        <f t="shared" si="0"/>
        <v>1627037</v>
      </c>
      <c r="D14" s="12"/>
      <c r="E14" s="12">
        <v>70000</v>
      </c>
      <c r="F14" s="12">
        <v>10000</v>
      </c>
      <c r="G14" s="12"/>
      <c r="H14" s="12"/>
      <c r="I14" s="12"/>
      <c r="J14" s="12"/>
      <c r="K14" s="13">
        <v>10000</v>
      </c>
      <c r="L14" s="12">
        <v>120000</v>
      </c>
      <c r="M14" s="14">
        <v>12500</v>
      </c>
      <c r="N14" s="12">
        <v>25000</v>
      </c>
      <c r="O14" s="12"/>
      <c r="P14" s="12"/>
      <c r="Q14" s="13"/>
      <c r="R14" s="27"/>
      <c r="S14" s="13">
        <v>130000</v>
      </c>
      <c r="T14" s="21"/>
      <c r="U14" s="12">
        <v>16000</v>
      </c>
      <c r="V14" s="12"/>
      <c r="W14" s="12">
        <v>200000</v>
      </c>
      <c r="X14" s="12"/>
      <c r="Y14" s="22">
        <v>25000</v>
      </c>
      <c r="Z14" s="12"/>
      <c r="AA14" s="19"/>
      <c r="AB14" s="17">
        <v>35000</v>
      </c>
      <c r="AC14" s="13">
        <v>10000</v>
      </c>
      <c r="AD14" s="12"/>
      <c r="AE14" s="14"/>
      <c r="AF14" s="12"/>
      <c r="AG14" s="13"/>
      <c r="AH14" s="12"/>
      <c r="AI14" s="13">
        <v>15000</v>
      </c>
      <c r="AJ14" s="14"/>
      <c r="AK14" s="13">
        <v>250000</v>
      </c>
      <c r="AL14" s="12">
        <v>40000</v>
      </c>
      <c r="AM14" s="13"/>
      <c r="AN14" s="14">
        <v>6000</v>
      </c>
      <c r="AO14" s="12"/>
      <c r="AP14" s="13" t="s">
        <v>61</v>
      </c>
      <c r="AQ14" s="12"/>
      <c r="AR14" s="14">
        <v>1037</v>
      </c>
      <c r="AS14" s="14">
        <v>12500</v>
      </c>
      <c r="AT14" s="12">
        <v>166000</v>
      </c>
      <c r="AU14" s="12"/>
      <c r="AV14" s="14">
        <v>468000</v>
      </c>
      <c r="AW14" s="13"/>
      <c r="AX14" s="13">
        <v>5000</v>
      </c>
      <c r="AY14" s="14"/>
    </row>
    <row r="15" spans="1:51" ht="39" customHeight="1" thickBot="1">
      <c r="A15" s="29" t="s">
        <v>67</v>
      </c>
      <c r="B15" s="10">
        <f t="shared" si="1"/>
        <v>3744531.0100000002</v>
      </c>
      <c r="C15" s="11">
        <f t="shared" si="0"/>
        <v>3635467</v>
      </c>
      <c r="D15" s="12"/>
      <c r="E15" s="12">
        <v>454842</v>
      </c>
      <c r="F15" s="12">
        <v>50000</v>
      </c>
      <c r="G15" s="12"/>
      <c r="H15" s="12"/>
      <c r="I15" s="12"/>
      <c r="J15" s="12"/>
      <c r="K15" s="13">
        <v>21000</v>
      </c>
      <c r="L15" s="12" t="s">
        <v>68</v>
      </c>
      <c r="M15" s="14">
        <v>20000</v>
      </c>
      <c r="N15" s="12"/>
      <c r="O15" s="12"/>
      <c r="P15" s="12"/>
      <c r="Q15" s="13"/>
      <c r="R15" s="27"/>
      <c r="S15" s="13">
        <v>150000</v>
      </c>
      <c r="T15" s="21"/>
      <c r="U15" s="12">
        <v>5000</v>
      </c>
      <c r="V15" s="12"/>
      <c r="W15" s="12">
        <v>94500</v>
      </c>
      <c r="X15" s="12"/>
      <c r="Y15" s="22">
        <v>30000</v>
      </c>
      <c r="Z15" s="12"/>
      <c r="AA15" s="19"/>
      <c r="AB15" s="17">
        <v>36000</v>
      </c>
      <c r="AC15" s="13">
        <v>31000</v>
      </c>
      <c r="AD15" s="12"/>
      <c r="AE15" s="14"/>
      <c r="AF15" s="12"/>
      <c r="AG15" s="13"/>
      <c r="AH15" s="12"/>
      <c r="AI15" s="13">
        <v>50000</v>
      </c>
      <c r="AJ15" s="14"/>
      <c r="AK15" s="13">
        <v>400000</v>
      </c>
      <c r="AL15" s="12">
        <v>80000</v>
      </c>
      <c r="AM15" s="13"/>
      <c r="AN15" s="14">
        <v>37000</v>
      </c>
      <c r="AO15" s="12"/>
      <c r="AP15" s="13" t="s">
        <v>61</v>
      </c>
      <c r="AQ15" s="12">
        <v>20125</v>
      </c>
      <c r="AR15" s="14"/>
      <c r="AS15" s="14">
        <v>20000</v>
      </c>
      <c r="AT15" s="12">
        <v>1100000</v>
      </c>
      <c r="AU15" s="12"/>
      <c r="AV15" s="14">
        <v>1000000</v>
      </c>
      <c r="AW15" s="13"/>
      <c r="AX15" s="13">
        <v>36000</v>
      </c>
      <c r="AY15" s="14"/>
    </row>
    <row r="16" spans="1:51" ht="26.25" customHeight="1" thickBot="1">
      <c r="A16" s="29" t="s">
        <v>69</v>
      </c>
      <c r="B16" s="10">
        <f t="shared" si="1"/>
        <v>454642</v>
      </c>
      <c r="C16" s="11">
        <f t="shared" si="0"/>
        <v>441400</v>
      </c>
      <c r="D16" s="12"/>
      <c r="E16" s="12"/>
      <c r="F16" s="12">
        <v>5000</v>
      </c>
      <c r="G16" s="12"/>
      <c r="H16" s="12"/>
      <c r="I16" s="12"/>
      <c r="J16" s="12"/>
      <c r="K16" s="13">
        <v>2400</v>
      </c>
      <c r="L16" s="12"/>
      <c r="M16" s="14"/>
      <c r="N16" s="14"/>
      <c r="O16" s="12"/>
      <c r="P16" s="12"/>
      <c r="Q16" s="30"/>
      <c r="R16" s="27"/>
      <c r="S16" s="13"/>
      <c r="T16" s="21"/>
      <c r="U16" s="12">
        <v>4000</v>
      </c>
      <c r="V16" s="12"/>
      <c r="W16" s="12">
        <v>50000</v>
      </c>
      <c r="X16" s="12"/>
      <c r="Y16" s="22">
        <v>10000</v>
      </c>
      <c r="Z16" s="12"/>
      <c r="AA16" s="19"/>
      <c r="AB16" s="17">
        <v>80000</v>
      </c>
      <c r="AC16" s="13">
        <v>20000</v>
      </c>
      <c r="AD16" s="12"/>
      <c r="AE16" s="14"/>
      <c r="AF16" s="12"/>
      <c r="AG16" s="13"/>
      <c r="AH16" s="12"/>
      <c r="AI16" s="13">
        <v>30000</v>
      </c>
      <c r="AJ16" s="14"/>
      <c r="AK16" s="13">
        <v>0</v>
      </c>
      <c r="AL16" s="12">
        <v>40000</v>
      </c>
      <c r="AM16" s="30"/>
      <c r="AN16" s="14"/>
      <c r="AO16" s="12"/>
      <c r="AP16" s="13" t="s">
        <v>61</v>
      </c>
      <c r="AQ16" s="12"/>
      <c r="AR16" s="14"/>
      <c r="AS16" s="14"/>
      <c r="AT16" s="12">
        <v>200000</v>
      </c>
      <c r="AU16" s="12"/>
      <c r="AV16" s="14"/>
      <c r="AW16" s="13"/>
      <c r="AX16" s="13"/>
      <c r="AY16" s="14"/>
    </row>
    <row r="17" spans="1:51" ht="46.5" customHeight="1" thickBot="1">
      <c r="A17" s="31" t="s">
        <v>70</v>
      </c>
      <c r="B17" s="10">
        <f t="shared" si="1"/>
        <v>582882.15</v>
      </c>
      <c r="C17" s="11">
        <f t="shared" si="0"/>
        <v>565905</v>
      </c>
      <c r="D17" s="12"/>
      <c r="E17" s="12">
        <v>20000</v>
      </c>
      <c r="F17" s="12"/>
      <c r="G17" s="12">
        <v>15000</v>
      </c>
      <c r="H17" s="12">
        <v>15000</v>
      </c>
      <c r="I17" s="12">
        <v>45000</v>
      </c>
      <c r="J17" s="12"/>
      <c r="K17" s="13"/>
      <c r="L17" s="12"/>
      <c r="M17" s="14"/>
      <c r="N17" s="14">
        <v>15000</v>
      </c>
      <c r="O17" s="12">
        <v>12000</v>
      </c>
      <c r="P17" s="12">
        <v>45300</v>
      </c>
      <c r="Q17" s="13"/>
      <c r="R17" s="32">
        <v>38865</v>
      </c>
      <c r="S17" s="13"/>
      <c r="T17" s="21"/>
      <c r="U17" s="12"/>
      <c r="V17" s="12"/>
      <c r="W17" s="12">
        <v>10000</v>
      </c>
      <c r="X17" s="17">
        <v>35000</v>
      </c>
      <c r="Y17" s="22">
        <v>62000</v>
      </c>
      <c r="Z17" s="12"/>
      <c r="AA17" s="19"/>
      <c r="AB17" s="17">
        <v>65000</v>
      </c>
      <c r="AC17" s="13">
        <v>7500</v>
      </c>
      <c r="AD17" s="12">
        <v>30000</v>
      </c>
      <c r="AE17" s="14"/>
      <c r="AF17" s="12"/>
      <c r="AG17" s="13"/>
      <c r="AH17" s="12">
        <v>15240</v>
      </c>
      <c r="AI17" s="13">
        <v>10000</v>
      </c>
      <c r="AJ17" s="14"/>
      <c r="AK17" s="13">
        <v>40000</v>
      </c>
      <c r="AL17" s="12">
        <v>10000</v>
      </c>
      <c r="AM17" s="13">
        <v>6000</v>
      </c>
      <c r="AN17" s="14">
        <v>4000</v>
      </c>
      <c r="AO17" s="12"/>
      <c r="AP17" s="13">
        <v>30000</v>
      </c>
      <c r="AQ17" s="12">
        <v>8000</v>
      </c>
      <c r="AR17" s="14"/>
      <c r="AS17" s="14"/>
      <c r="AT17" s="12">
        <v>8000</v>
      </c>
      <c r="AU17" s="12"/>
      <c r="AV17" s="14"/>
      <c r="AW17" s="13">
        <v>18000</v>
      </c>
      <c r="AX17" s="13">
        <v>1000</v>
      </c>
      <c r="AY17" s="14"/>
    </row>
    <row r="18" spans="1:51" ht="45.75" customHeight="1" thickBot="1">
      <c r="A18" s="31" t="s">
        <v>71</v>
      </c>
      <c r="B18" s="10">
        <f t="shared" si="1"/>
        <v>344535</v>
      </c>
      <c r="C18" s="11">
        <f t="shared" si="0"/>
        <v>334500</v>
      </c>
      <c r="D18" s="12"/>
      <c r="E18" s="12">
        <v>60000</v>
      </c>
      <c r="F18" s="12"/>
      <c r="G18" s="12">
        <v>20000</v>
      </c>
      <c r="H18" s="12">
        <v>20000</v>
      </c>
      <c r="I18" s="12">
        <v>30000</v>
      </c>
      <c r="J18" s="12"/>
      <c r="K18" s="13"/>
      <c r="L18" s="12"/>
      <c r="M18" s="14"/>
      <c r="N18" s="14"/>
      <c r="O18" s="12"/>
      <c r="P18" s="12"/>
      <c r="Q18" s="13"/>
      <c r="R18" s="27"/>
      <c r="S18" s="13">
        <v>20000</v>
      </c>
      <c r="T18" s="21"/>
      <c r="U18" s="12"/>
      <c r="V18" s="12">
        <v>22500</v>
      </c>
      <c r="W18" s="12"/>
      <c r="X18" s="17">
        <v>0</v>
      </c>
      <c r="Y18" s="22">
        <v>92000</v>
      </c>
      <c r="Z18" s="12"/>
      <c r="AA18" s="19"/>
      <c r="AB18" s="17"/>
      <c r="AC18" s="13"/>
      <c r="AD18" s="12"/>
      <c r="AE18" s="14"/>
      <c r="AF18" s="12"/>
      <c r="AG18" s="13"/>
      <c r="AH18" s="12"/>
      <c r="AI18" s="13">
        <v>0</v>
      </c>
      <c r="AJ18" s="14"/>
      <c r="AK18" s="13">
        <v>20000</v>
      </c>
      <c r="AL18" s="12">
        <v>7000</v>
      </c>
      <c r="AM18" s="13"/>
      <c r="AN18" s="14">
        <v>8000</v>
      </c>
      <c r="AO18" s="12"/>
      <c r="AP18" s="13">
        <v>20000</v>
      </c>
      <c r="AQ18" s="12"/>
      <c r="AR18" s="14"/>
      <c r="AS18" s="14"/>
      <c r="AT18" s="12"/>
      <c r="AU18" s="12"/>
      <c r="AV18" s="14"/>
      <c r="AW18" s="13"/>
      <c r="AX18" s="13">
        <v>15000</v>
      </c>
      <c r="AY18" s="14"/>
    </row>
    <row r="19" spans="1:51" ht="24" customHeight="1" thickBot="1">
      <c r="A19" s="33" t="s">
        <v>72</v>
      </c>
      <c r="B19" s="10">
        <f t="shared" si="1"/>
        <v>680199.64</v>
      </c>
      <c r="C19" s="11">
        <f t="shared" si="0"/>
        <v>660388</v>
      </c>
      <c r="D19" s="12">
        <v>3000</v>
      </c>
      <c r="E19" s="12">
        <v>90000</v>
      </c>
      <c r="F19" s="12"/>
      <c r="G19" s="12"/>
      <c r="H19" s="12"/>
      <c r="I19" s="12">
        <v>36000</v>
      </c>
      <c r="J19" s="12"/>
      <c r="K19" s="13"/>
      <c r="L19" s="12">
        <v>50000</v>
      </c>
      <c r="M19" s="14"/>
      <c r="N19" s="14">
        <v>25000</v>
      </c>
      <c r="O19" s="12">
        <v>8000</v>
      </c>
      <c r="P19" s="12"/>
      <c r="Q19" s="13"/>
      <c r="R19" s="27"/>
      <c r="S19" s="13">
        <v>15000</v>
      </c>
      <c r="T19" s="21">
        <v>40000</v>
      </c>
      <c r="U19" s="12"/>
      <c r="V19" s="12">
        <v>60000</v>
      </c>
      <c r="W19" s="12" t="s">
        <v>73</v>
      </c>
      <c r="X19" s="17">
        <v>50000</v>
      </c>
      <c r="Y19" s="22"/>
      <c r="Z19" s="12"/>
      <c r="AA19" s="19">
        <v>25000</v>
      </c>
      <c r="AB19" s="17">
        <v>10000</v>
      </c>
      <c r="AC19" s="13"/>
      <c r="AD19" s="12">
        <v>50000</v>
      </c>
      <c r="AE19" s="14"/>
      <c r="AF19" s="12">
        <v>28000</v>
      </c>
      <c r="AG19" s="13"/>
      <c r="AH19" s="12"/>
      <c r="AI19" s="13">
        <v>0</v>
      </c>
      <c r="AJ19" s="14">
        <v>4000</v>
      </c>
      <c r="AK19" s="13">
        <v>10000</v>
      </c>
      <c r="AL19" s="12">
        <v>10000</v>
      </c>
      <c r="AM19" s="13"/>
      <c r="AN19" s="14"/>
      <c r="AO19" s="14"/>
      <c r="AP19" s="13">
        <v>10000</v>
      </c>
      <c r="AQ19" s="12"/>
      <c r="AR19" s="14">
        <v>33888</v>
      </c>
      <c r="AS19" s="14"/>
      <c r="AT19" s="12">
        <v>7500</v>
      </c>
      <c r="AU19" s="12"/>
      <c r="AV19" s="14">
        <v>90000</v>
      </c>
      <c r="AW19" s="13"/>
      <c r="AX19" s="13">
        <v>5000</v>
      </c>
      <c r="AY19" s="14"/>
    </row>
    <row r="20" spans="1:51" ht="33.75" customHeight="1" thickBot="1">
      <c r="A20" s="34" t="s">
        <v>74</v>
      </c>
      <c r="B20" s="10">
        <f t="shared" si="1"/>
        <v>14182114.083999999</v>
      </c>
      <c r="C20" s="11">
        <f t="shared" si="0"/>
        <v>13769042.799999999</v>
      </c>
      <c r="D20" s="12">
        <v>13520</v>
      </c>
      <c r="E20" s="12">
        <v>174000</v>
      </c>
      <c r="F20" s="12">
        <v>5000</v>
      </c>
      <c r="G20" s="12"/>
      <c r="H20" s="12"/>
      <c r="I20" s="12">
        <v>2000000</v>
      </c>
      <c r="J20" s="12">
        <v>3000000</v>
      </c>
      <c r="K20" s="14"/>
      <c r="L20" s="12">
        <v>56000</v>
      </c>
      <c r="M20" s="14"/>
      <c r="N20" s="14"/>
      <c r="O20" s="12"/>
      <c r="P20" s="12"/>
      <c r="Q20" s="13">
        <v>40000</v>
      </c>
      <c r="R20" s="32">
        <v>4095500</v>
      </c>
      <c r="S20" s="13"/>
      <c r="T20" s="21"/>
      <c r="U20" s="12"/>
      <c r="V20" s="12">
        <v>2800000</v>
      </c>
      <c r="W20" s="14"/>
      <c r="X20" s="17">
        <v>0</v>
      </c>
      <c r="Y20" s="22"/>
      <c r="Z20" s="12">
        <v>3135.6</v>
      </c>
      <c r="AA20" s="19">
        <v>141440</v>
      </c>
      <c r="AB20" s="17">
        <v>45000</v>
      </c>
      <c r="AC20" s="13"/>
      <c r="AD20" s="12"/>
      <c r="AE20" s="14"/>
      <c r="AF20" s="12"/>
      <c r="AG20" s="13"/>
      <c r="AH20" s="12"/>
      <c r="AI20" s="13">
        <v>0</v>
      </c>
      <c r="AJ20" s="14">
        <v>4000</v>
      </c>
      <c r="AK20" s="13">
        <v>0</v>
      </c>
      <c r="AL20" s="12" t="s">
        <v>63</v>
      </c>
      <c r="AM20" s="13">
        <v>20000</v>
      </c>
      <c r="AN20" s="14">
        <v>250000</v>
      </c>
      <c r="AO20" s="14"/>
      <c r="AP20" s="13" t="s">
        <v>61</v>
      </c>
      <c r="AQ20" s="12"/>
      <c r="AR20" s="14"/>
      <c r="AS20" s="14"/>
      <c r="AT20" s="12">
        <v>1120000</v>
      </c>
      <c r="AU20" s="12">
        <v>1447.2</v>
      </c>
      <c r="AV20" s="14"/>
      <c r="AW20" s="13"/>
      <c r="AX20" s="13"/>
      <c r="AY20" s="14"/>
    </row>
    <row r="21" spans="2:51" ht="15.75" thickBot="1">
      <c r="B21" s="10">
        <f t="shared" si="1"/>
        <v>48080407.519</v>
      </c>
      <c r="C21" s="35">
        <f>SUM(C2:C20)</f>
        <v>46680007.3</v>
      </c>
      <c r="D21" s="36">
        <f>SUM(D2:D20)</f>
        <v>895044</v>
      </c>
      <c r="E21" s="36">
        <f aca="true" t="shared" si="2" ref="E21:AY21">SUM(E2:E20)</f>
        <v>1882842</v>
      </c>
      <c r="F21" s="36">
        <f t="shared" si="2"/>
        <v>274000</v>
      </c>
      <c r="G21" s="36">
        <f t="shared" si="2"/>
        <v>445000</v>
      </c>
      <c r="H21" s="36">
        <f t="shared" si="2"/>
        <v>435000</v>
      </c>
      <c r="I21" s="36">
        <f t="shared" si="2"/>
        <v>2831000</v>
      </c>
      <c r="J21" s="36">
        <f t="shared" si="2"/>
        <v>3856000</v>
      </c>
      <c r="K21" s="36">
        <f t="shared" si="2"/>
        <v>357900</v>
      </c>
      <c r="L21" s="36">
        <f t="shared" si="2"/>
        <v>945560</v>
      </c>
      <c r="M21" s="36">
        <f t="shared" si="2"/>
        <v>693350</v>
      </c>
      <c r="N21" s="36">
        <f t="shared" si="2"/>
        <v>195000</v>
      </c>
      <c r="O21" s="36">
        <f t="shared" si="2"/>
        <v>99000</v>
      </c>
      <c r="P21" s="36">
        <f t="shared" si="2"/>
        <v>330800</v>
      </c>
      <c r="Q21" s="36">
        <f t="shared" si="2"/>
        <v>1191600</v>
      </c>
      <c r="R21" s="36">
        <f t="shared" si="2"/>
        <v>4374294.5</v>
      </c>
      <c r="S21" s="36">
        <f t="shared" si="2"/>
        <v>589000</v>
      </c>
      <c r="T21" s="36">
        <f t="shared" si="2"/>
        <v>2268000</v>
      </c>
      <c r="U21" s="36">
        <f t="shared" si="2"/>
        <v>418260</v>
      </c>
      <c r="V21" s="36">
        <f t="shared" si="2"/>
        <v>3279220</v>
      </c>
      <c r="W21" s="36">
        <f t="shared" si="2"/>
        <v>946500</v>
      </c>
      <c r="X21" s="36">
        <f t="shared" si="2"/>
        <v>757000</v>
      </c>
      <c r="Y21" s="36">
        <f t="shared" si="2"/>
        <v>704000</v>
      </c>
      <c r="Z21" s="36">
        <f t="shared" si="2"/>
        <v>129152.6</v>
      </c>
      <c r="AA21" s="37">
        <f t="shared" si="2"/>
        <v>1230080</v>
      </c>
      <c r="AB21" s="36">
        <f t="shared" si="2"/>
        <v>813000</v>
      </c>
      <c r="AC21" s="36">
        <f t="shared" si="2"/>
        <v>368060</v>
      </c>
      <c r="AD21" s="36">
        <f t="shared" si="2"/>
        <v>500000</v>
      </c>
      <c r="AE21" s="36">
        <f t="shared" si="2"/>
        <v>107000</v>
      </c>
      <c r="AF21" s="36">
        <f t="shared" si="2"/>
        <v>427600</v>
      </c>
      <c r="AG21" s="36">
        <f t="shared" si="2"/>
        <v>658000</v>
      </c>
      <c r="AH21" s="36">
        <f t="shared" si="2"/>
        <v>124860</v>
      </c>
      <c r="AI21" s="36">
        <f t="shared" si="2"/>
        <v>160000</v>
      </c>
      <c r="AJ21" s="36">
        <f t="shared" si="2"/>
        <v>316780</v>
      </c>
      <c r="AK21" s="36">
        <f t="shared" si="2"/>
        <v>2867000</v>
      </c>
      <c r="AL21" s="36">
        <f t="shared" si="2"/>
        <v>640000</v>
      </c>
      <c r="AM21" s="36">
        <f t="shared" si="2"/>
        <v>91000</v>
      </c>
      <c r="AN21" s="36">
        <f t="shared" si="2"/>
        <v>1107600</v>
      </c>
      <c r="AO21" s="36">
        <f t="shared" si="2"/>
        <v>100000</v>
      </c>
      <c r="AP21" s="36">
        <f t="shared" si="2"/>
        <v>704320</v>
      </c>
      <c r="AQ21" s="36">
        <f t="shared" si="2"/>
        <v>645383</v>
      </c>
      <c r="AR21" s="36">
        <f t="shared" si="2"/>
        <v>1146407.8</v>
      </c>
      <c r="AS21" s="36">
        <f t="shared" si="2"/>
        <v>643350</v>
      </c>
      <c r="AT21" s="36">
        <f t="shared" si="2"/>
        <v>2751500</v>
      </c>
      <c r="AU21" s="36">
        <f t="shared" si="2"/>
        <v>104263.4</v>
      </c>
      <c r="AV21" s="36">
        <f t="shared" si="2"/>
        <v>2455000</v>
      </c>
      <c r="AW21" s="36">
        <f t="shared" si="2"/>
        <v>554280</v>
      </c>
      <c r="AX21" s="36">
        <f t="shared" si="2"/>
        <v>267000</v>
      </c>
      <c r="AY21" s="36">
        <f t="shared" si="2"/>
        <v>0</v>
      </c>
    </row>
    <row r="22" spans="2:52" ht="15.75" thickBot="1">
      <c r="B22" s="10">
        <f t="shared" si="1"/>
        <v>0</v>
      </c>
      <c r="C22" s="38"/>
      <c r="P22" s="39"/>
      <c r="AR22" s="41"/>
      <c r="AZ22" s="38">
        <f>SUM(D21:AY21)</f>
        <v>46680007.3</v>
      </c>
    </row>
    <row r="23" spans="1:34" ht="64.5" thickBot="1">
      <c r="A23" s="42" t="s">
        <v>75</v>
      </c>
      <c r="B23" s="10">
        <f t="shared" si="1"/>
        <v>32136</v>
      </c>
      <c r="C23" s="11">
        <f>SUM(D23:CM23)</f>
        <v>31200</v>
      </c>
      <c r="D23" s="43"/>
      <c r="O23" s="41">
        <v>31200</v>
      </c>
      <c r="P23" s="44"/>
      <c r="AH23" s="40"/>
    </row>
    <row r="24" spans="1:51" ht="15.75" thickBot="1">
      <c r="A24" s="8" t="s">
        <v>76</v>
      </c>
      <c r="B24" s="10">
        <f t="shared" si="1"/>
        <v>139050</v>
      </c>
      <c r="C24" s="11">
        <f>SUM(D24:CM24)</f>
        <v>135000</v>
      </c>
      <c r="D24" s="41"/>
      <c r="E24" s="41"/>
      <c r="F24" s="41"/>
      <c r="G24" s="41"/>
      <c r="H24" s="41"/>
      <c r="I24" s="41"/>
      <c r="J24" s="41"/>
      <c r="K24" s="41">
        <v>45000</v>
      </c>
      <c r="L24" s="41"/>
      <c r="M24" s="41">
        <v>45000</v>
      </c>
      <c r="N24" s="41"/>
      <c r="O24" s="41"/>
      <c r="P24" s="41"/>
      <c r="Q24" s="41"/>
      <c r="R24" s="41"/>
      <c r="S24" s="41"/>
      <c r="T24" s="41"/>
      <c r="U24" s="41"/>
      <c r="V24" s="41"/>
      <c r="W24" s="41"/>
      <c r="X24" s="41"/>
      <c r="Y24" s="41"/>
      <c r="Z24" s="41"/>
      <c r="AA24" s="45"/>
      <c r="AB24" s="41"/>
      <c r="AC24" s="41"/>
      <c r="AD24" s="41"/>
      <c r="AE24" s="41"/>
      <c r="AF24" s="41"/>
      <c r="AG24" s="41"/>
      <c r="AH24" s="41"/>
      <c r="AI24" s="41"/>
      <c r="AJ24" s="41"/>
      <c r="AK24" s="41"/>
      <c r="AL24" s="41"/>
      <c r="AM24" s="41"/>
      <c r="AN24" s="41"/>
      <c r="AO24" s="41"/>
      <c r="AP24" s="41"/>
      <c r="AQ24" s="41"/>
      <c r="AR24" s="41"/>
      <c r="AS24" s="41">
        <v>45000</v>
      </c>
      <c r="AT24" s="41"/>
      <c r="AU24" s="41"/>
      <c r="AV24" s="41"/>
      <c r="AW24" s="41"/>
      <c r="AX24" s="41"/>
      <c r="AY24" s="41"/>
    </row>
    <row r="25" spans="1:51" ht="15.75" thickBot="1">
      <c r="A25" s="8" t="s">
        <v>77</v>
      </c>
      <c r="B25" s="10">
        <f t="shared" si="1"/>
        <v>444960</v>
      </c>
      <c r="C25" s="11">
        <f>SUM(D25:CM25)</f>
        <v>432000</v>
      </c>
      <c r="D25" s="41"/>
      <c r="E25" s="41"/>
      <c r="F25" s="41"/>
      <c r="G25" s="41"/>
      <c r="H25" s="41"/>
      <c r="I25" s="41"/>
      <c r="J25" s="41"/>
      <c r="K25" s="41">
        <v>362000</v>
      </c>
      <c r="L25" s="41"/>
      <c r="M25" s="41"/>
      <c r="N25" s="41"/>
      <c r="O25" s="41"/>
      <c r="P25" s="41"/>
      <c r="Q25" s="41"/>
      <c r="R25" s="41"/>
      <c r="S25" s="41"/>
      <c r="T25" s="41"/>
      <c r="U25" s="41"/>
      <c r="V25" s="41"/>
      <c r="W25" s="41"/>
      <c r="X25" s="41"/>
      <c r="Y25" s="41"/>
      <c r="Z25" s="41"/>
      <c r="AA25" s="45"/>
      <c r="AB25" s="41"/>
      <c r="AC25" s="41"/>
      <c r="AD25" s="41"/>
      <c r="AE25" s="41"/>
      <c r="AF25" s="41"/>
      <c r="AG25" s="41"/>
      <c r="AH25" s="41"/>
      <c r="AI25" s="41"/>
      <c r="AJ25" s="41"/>
      <c r="AK25" s="41">
        <v>70000</v>
      </c>
      <c r="AL25" s="41"/>
      <c r="AM25" s="41"/>
      <c r="AN25" s="41"/>
      <c r="AO25" s="41"/>
      <c r="AP25" s="41"/>
      <c r="AQ25" s="41"/>
      <c r="AR25" s="41"/>
      <c r="AS25" s="41"/>
      <c r="AT25" s="41"/>
      <c r="AU25" s="41"/>
      <c r="AV25" s="41"/>
      <c r="AW25" s="41"/>
      <c r="AX25" s="41"/>
      <c r="AY25" s="41"/>
    </row>
    <row r="26" spans="1:51" ht="15.75" thickBot="1">
      <c r="A26" s="8" t="s">
        <v>78</v>
      </c>
      <c r="B26" s="10">
        <f t="shared" si="1"/>
        <v>81570.85</v>
      </c>
      <c r="C26" s="11">
        <f>SUM(D26:CM26)</f>
        <v>79195</v>
      </c>
      <c r="D26" s="41"/>
      <c r="E26" s="41"/>
      <c r="F26" s="41"/>
      <c r="G26" s="41"/>
      <c r="H26" s="41"/>
      <c r="I26" s="41"/>
      <c r="J26" s="41"/>
      <c r="K26" s="41"/>
      <c r="L26" s="41"/>
      <c r="M26" s="41"/>
      <c r="N26" s="41"/>
      <c r="O26" s="41"/>
      <c r="P26" s="41"/>
      <c r="Q26" s="41"/>
      <c r="R26" s="41"/>
      <c r="S26" s="41"/>
      <c r="T26" s="41"/>
      <c r="U26" s="41"/>
      <c r="V26" s="41"/>
      <c r="W26" s="41"/>
      <c r="X26" s="41"/>
      <c r="Y26" s="41"/>
      <c r="Z26" s="41"/>
      <c r="AA26" s="45"/>
      <c r="AB26" s="41"/>
      <c r="AC26" s="41"/>
      <c r="AD26" s="41"/>
      <c r="AE26" s="41"/>
      <c r="AF26" s="41"/>
      <c r="AG26" s="41"/>
      <c r="AH26" s="41"/>
      <c r="AI26" s="41"/>
      <c r="AJ26" s="41">
        <v>79195</v>
      </c>
      <c r="AK26" s="41"/>
      <c r="AL26" s="41"/>
      <c r="AM26" s="41"/>
      <c r="AN26" s="41"/>
      <c r="AO26" s="41"/>
      <c r="AP26" s="41"/>
      <c r="AQ26" s="41"/>
      <c r="AR26" s="41"/>
      <c r="AS26" s="41"/>
      <c r="AT26" s="41"/>
      <c r="AU26" s="41"/>
      <c r="AV26" s="41"/>
      <c r="AW26" s="41"/>
      <c r="AX26" s="41"/>
      <c r="AY26" s="41"/>
    </row>
    <row r="27" spans="2:51" ht="15.75" thickBot="1">
      <c r="B27" s="10">
        <f t="shared" si="1"/>
        <v>0</v>
      </c>
      <c r="C27" s="11">
        <f>SUM(D27:CM27)</f>
        <v>0</v>
      </c>
      <c r="D27" s="41"/>
      <c r="E27" s="41"/>
      <c r="F27" s="41"/>
      <c r="G27" s="41"/>
      <c r="H27" s="41"/>
      <c r="I27" s="41"/>
      <c r="J27" s="41"/>
      <c r="K27" s="41"/>
      <c r="L27" s="41"/>
      <c r="M27" s="41"/>
      <c r="N27" s="41"/>
      <c r="O27" s="41"/>
      <c r="P27" s="41"/>
      <c r="Q27" s="41"/>
      <c r="R27" s="41"/>
      <c r="S27" s="41"/>
      <c r="T27" s="41"/>
      <c r="U27" s="41"/>
      <c r="V27" s="41"/>
      <c r="W27" s="41"/>
      <c r="X27" s="41"/>
      <c r="Y27" s="41"/>
      <c r="Z27" s="41"/>
      <c r="AA27" s="45"/>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row>
    <row r="28" spans="1:51" ht="12.75">
      <c r="A28" s="8" t="s">
        <v>79</v>
      </c>
      <c r="B28" s="46">
        <f>SUM(B23:B27)</f>
        <v>697716.85</v>
      </c>
      <c r="C28" s="46">
        <f>SUM(C23:C27)</f>
        <v>677395</v>
      </c>
      <c r="D28" s="46">
        <f>SUM(D23:D27)</f>
        <v>0</v>
      </c>
      <c r="E28" s="46">
        <f aca="true" t="shared" si="3" ref="E28:AY28">SUM(E23:E27)</f>
        <v>0</v>
      </c>
      <c r="F28" s="46">
        <f t="shared" si="3"/>
        <v>0</v>
      </c>
      <c r="G28" s="46">
        <f t="shared" si="3"/>
        <v>0</v>
      </c>
      <c r="H28" s="46">
        <f t="shared" si="3"/>
        <v>0</v>
      </c>
      <c r="I28" s="46">
        <f t="shared" si="3"/>
        <v>0</v>
      </c>
      <c r="J28" s="46">
        <f t="shared" si="3"/>
        <v>0</v>
      </c>
      <c r="K28" s="46">
        <f t="shared" si="3"/>
        <v>407000</v>
      </c>
      <c r="L28" s="46">
        <f t="shared" si="3"/>
        <v>0</v>
      </c>
      <c r="M28" s="46">
        <f t="shared" si="3"/>
        <v>45000</v>
      </c>
      <c r="N28" s="46">
        <f t="shared" si="3"/>
        <v>0</v>
      </c>
      <c r="O28" s="46">
        <f t="shared" si="3"/>
        <v>31200</v>
      </c>
      <c r="P28" s="46">
        <f t="shared" si="3"/>
        <v>0</v>
      </c>
      <c r="Q28" s="46">
        <f t="shared" si="3"/>
        <v>0</v>
      </c>
      <c r="R28" s="46">
        <f t="shared" si="3"/>
        <v>0</v>
      </c>
      <c r="S28" s="46">
        <f t="shared" si="3"/>
        <v>0</v>
      </c>
      <c r="T28" s="46">
        <f t="shared" si="3"/>
        <v>0</v>
      </c>
      <c r="U28" s="46">
        <f t="shared" si="3"/>
        <v>0</v>
      </c>
      <c r="V28" s="46">
        <f t="shared" si="3"/>
        <v>0</v>
      </c>
      <c r="W28" s="46">
        <f t="shared" si="3"/>
        <v>0</v>
      </c>
      <c r="X28" s="46">
        <f t="shared" si="3"/>
        <v>0</v>
      </c>
      <c r="Y28" s="46">
        <f t="shared" si="3"/>
        <v>0</v>
      </c>
      <c r="Z28" s="46">
        <f t="shared" si="3"/>
        <v>0</v>
      </c>
      <c r="AA28" s="47">
        <f t="shared" si="3"/>
        <v>0</v>
      </c>
      <c r="AB28" s="46">
        <f t="shared" si="3"/>
        <v>0</v>
      </c>
      <c r="AC28" s="46">
        <f t="shared" si="3"/>
        <v>0</v>
      </c>
      <c r="AD28" s="46">
        <f t="shared" si="3"/>
        <v>0</v>
      </c>
      <c r="AE28" s="46">
        <f t="shared" si="3"/>
        <v>0</v>
      </c>
      <c r="AF28" s="46">
        <f t="shared" si="3"/>
        <v>0</v>
      </c>
      <c r="AG28" s="46">
        <f t="shared" si="3"/>
        <v>0</v>
      </c>
      <c r="AH28" s="46">
        <f t="shared" si="3"/>
        <v>0</v>
      </c>
      <c r="AI28" s="46">
        <f t="shared" si="3"/>
        <v>0</v>
      </c>
      <c r="AJ28" s="46">
        <f t="shared" si="3"/>
        <v>79195</v>
      </c>
      <c r="AK28" s="46">
        <f t="shared" si="3"/>
        <v>70000</v>
      </c>
      <c r="AL28" s="46">
        <f t="shared" si="3"/>
        <v>0</v>
      </c>
      <c r="AM28" s="46">
        <f t="shared" si="3"/>
        <v>0</v>
      </c>
      <c r="AN28" s="46">
        <f t="shared" si="3"/>
        <v>0</v>
      </c>
      <c r="AO28" s="46">
        <f t="shared" si="3"/>
        <v>0</v>
      </c>
      <c r="AP28" s="46">
        <f t="shared" si="3"/>
        <v>0</v>
      </c>
      <c r="AQ28" s="46">
        <f t="shared" si="3"/>
        <v>0</v>
      </c>
      <c r="AR28" s="46">
        <f t="shared" si="3"/>
        <v>0</v>
      </c>
      <c r="AS28" s="46">
        <f t="shared" si="3"/>
        <v>45000</v>
      </c>
      <c r="AT28" s="46">
        <f t="shared" si="3"/>
        <v>0</v>
      </c>
      <c r="AU28" s="46">
        <f t="shared" si="3"/>
        <v>0</v>
      </c>
      <c r="AV28" s="46">
        <f t="shared" si="3"/>
        <v>0</v>
      </c>
      <c r="AW28" s="46">
        <f t="shared" si="3"/>
        <v>0</v>
      </c>
      <c r="AX28" s="46">
        <f t="shared" si="3"/>
        <v>0</v>
      </c>
      <c r="AY28" s="46">
        <f t="shared" si="3"/>
        <v>0</v>
      </c>
    </row>
  </sheetData>
  <sheetProtection/>
  <printOptions/>
  <pageMargins left="0.75" right="0.75" top="1" bottom="1" header="0.5" footer="0.5"/>
  <pageSetup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31"/>
  <sheetViews>
    <sheetView zoomScalePageLayoutView="0" workbookViewId="0" topLeftCell="A1">
      <selection activeCell="A1" sqref="A1:A31"/>
    </sheetView>
  </sheetViews>
  <sheetFormatPr defaultColWidth="9.140625" defaultRowHeight="15"/>
  <cols>
    <col min="1" max="1" width="90.00390625" style="0" customWidth="1"/>
  </cols>
  <sheetData>
    <row r="1" ht="18.75">
      <c r="A1" s="90" t="s">
        <v>114</v>
      </c>
    </row>
    <row r="2" ht="15">
      <c r="A2" s="91"/>
    </row>
    <row r="3" ht="15.75">
      <c r="A3" s="92" t="s">
        <v>280</v>
      </c>
    </row>
    <row r="4" ht="15.75">
      <c r="A4" s="93" t="s">
        <v>17</v>
      </c>
    </row>
    <row r="5" ht="15.75">
      <c r="A5" s="93"/>
    </row>
    <row r="6" ht="15.75">
      <c r="A6" s="92" t="s">
        <v>116</v>
      </c>
    </row>
    <row r="7" ht="15.75">
      <c r="A7" s="93" t="s">
        <v>281</v>
      </c>
    </row>
    <row r="8" ht="15.75">
      <c r="A8" s="93"/>
    </row>
    <row r="9" ht="15.75">
      <c r="A9" s="92" t="s">
        <v>118</v>
      </c>
    </row>
    <row r="10" ht="15.75">
      <c r="A10" s="108">
        <v>39575</v>
      </c>
    </row>
    <row r="11" ht="15.75">
      <c r="A11" s="93"/>
    </row>
    <row r="12" ht="31.5">
      <c r="A12" s="92" t="s">
        <v>119</v>
      </c>
    </row>
    <row r="13" ht="31.5">
      <c r="A13" s="93" t="s">
        <v>282</v>
      </c>
    </row>
    <row r="14" ht="15.75">
      <c r="A14" s="93"/>
    </row>
    <row r="15" ht="47.25">
      <c r="A15" s="92" t="s">
        <v>121</v>
      </c>
    </row>
    <row r="16" ht="15.75">
      <c r="A16" s="93" t="s">
        <v>283</v>
      </c>
    </row>
    <row r="17" ht="15.75">
      <c r="A17" s="93"/>
    </row>
    <row r="18" ht="47.25">
      <c r="A18" s="92" t="s">
        <v>123</v>
      </c>
    </row>
    <row r="19" ht="15.75">
      <c r="A19" s="93" t="s">
        <v>195</v>
      </c>
    </row>
    <row r="20" ht="15.75">
      <c r="A20" s="93"/>
    </row>
    <row r="21" ht="31.5">
      <c r="A21" s="92" t="s">
        <v>125</v>
      </c>
    </row>
    <row r="22" ht="47.25">
      <c r="A22" s="93" t="s">
        <v>284</v>
      </c>
    </row>
    <row r="23" ht="15.75">
      <c r="A23" s="93"/>
    </row>
    <row r="24" ht="31.5">
      <c r="A24" s="92" t="s">
        <v>144</v>
      </c>
    </row>
    <row r="25" ht="15.75">
      <c r="A25" s="93" t="s">
        <v>285</v>
      </c>
    </row>
    <row r="26" ht="15.75">
      <c r="A26" s="93"/>
    </row>
    <row r="27" ht="47.25">
      <c r="A27" s="92" t="s">
        <v>129</v>
      </c>
    </row>
    <row r="28" ht="31.5">
      <c r="A28" s="93" t="s">
        <v>286</v>
      </c>
    </row>
    <row r="29" ht="15.75">
      <c r="A29" s="93"/>
    </row>
    <row r="30" ht="31.5">
      <c r="A30" s="92" t="s">
        <v>131</v>
      </c>
    </row>
    <row r="31" ht="15.75">
      <c r="A31" s="93" t="s">
        <v>287</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A32"/>
    </sheetView>
  </sheetViews>
  <sheetFormatPr defaultColWidth="9.140625" defaultRowHeight="15"/>
  <cols>
    <col min="1" max="1" width="94.57421875" style="0" customWidth="1"/>
  </cols>
  <sheetData>
    <row r="1" ht="18.75">
      <c r="A1" s="90" t="s">
        <v>114</v>
      </c>
    </row>
    <row r="2" ht="15">
      <c r="A2" s="91"/>
    </row>
    <row r="3" ht="15.75">
      <c r="A3" s="92" t="s">
        <v>115</v>
      </c>
    </row>
    <row r="4" ht="15.75">
      <c r="A4" s="93" t="s">
        <v>288</v>
      </c>
    </row>
    <row r="5" ht="15.75">
      <c r="A5" s="93"/>
    </row>
    <row r="6" ht="15.75">
      <c r="A6" s="92" t="s">
        <v>116</v>
      </c>
    </row>
    <row r="7" ht="15.75">
      <c r="A7" s="93" t="s">
        <v>289</v>
      </c>
    </row>
    <row r="8" ht="15.75">
      <c r="A8" s="93"/>
    </row>
    <row r="9" ht="15.75">
      <c r="A9" s="92" t="s">
        <v>118</v>
      </c>
    </row>
    <row r="10" ht="15.75">
      <c r="A10" s="93" t="s">
        <v>172</v>
      </c>
    </row>
    <row r="11" ht="15.75">
      <c r="A11" s="93"/>
    </row>
    <row r="12" ht="31.5">
      <c r="A12" s="92" t="s">
        <v>119</v>
      </c>
    </row>
    <row r="13" ht="15.75">
      <c r="A13" s="93" t="s">
        <v>290</v>
      </c>
    </row>
    <row r="14" ht="15.75">
      <c r="A14" s="93"/>
    </row>
    <row r="15" ht="47.25">
      <c r="A15" s="92" t="s">
        <v>121</v>
      </c>
    </row>
    <row r="16" ht="31.5">
      <c r="A16" s="93" t="s">
        <v>187</v>
      </c>
    </row>
    <row r="17" ht="15.75">
      <c r="A17" s="93"/>
    </row>
    <row r="18" ht="31.5">
      <c r="A18" s="92" t="s">
        <v>123</v>
      </c>
    </row>
    <row r="19" ht="15.75">
      <c r="A19" s="93" t="s">
        <v>195</v>
      </c>
    </row>
    <row r="20" ht="15.75">
      <c r="A20" s="93"/>
    </row>
    <row r="21" ht="31.5">
      <c r="A21" s="92" t="s">
        <v>125</v>
      </c>
    </row>
    <row r="22" ht="31.5">
      <c r="A22" s="93" t="s">
        <v>196</v>
      </c>
    </row>
    <row r="23" ht="15.75">
      <c r="A23" s="93"/>
    </row>
    <row r="24" ht="31.5">
      <c r="A24" s="92" t="s">
        <v>144</v>
      </c>
    </row>
    <row r="25" ht="15.75">
      <c r="A25" s="93" t="s">
        <v>197</v>
      </c>
    </row>
    <row r="26" ht="15.75">
      <c r="A26" s="93"/>
    </row>
    <row r="27" ht="47.25">
      <c r="A27" s="92" t="s">
        <v>129</v>
      </c>
    </row>
    <row r="28" ht="31.5">
      <c r="A28" s="93" t="s">
        <v>198</v>
      </c>
    </row>
    <row r="29" ht="15.75">
      <c r="A29" s="93"/>
    </row>
    <row r="30" ht="15.75">
      <c r="A30" s="92" t="s">
        <v>131</v>
      </c>
    </row>
    <row r="31" ht="15.75">
      <c r="A31" s="93" t="s">
        <v>183</v>
      </c>
    </row>
    <row r="32" ht="15.75">
      <c r="A32" s="93"/>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31"/>
  <sheetViews>
    <sheetView zoomScalePageLayoutView="0" workbookViewId="0" topLeftCell="A1">
      <selection activeCell="A1" sqref="A1:A31"/>
    </sheetView>
  </sheetViews>
  <sheetFormatPr defaultColWidth="9.140625" defaultRowHeight="15"/>
  <cols>
    <col min="1" max="1" width="100.28125" style="0" customWidth="1"/>
  </cols>
  <sheetData>
    <row r="1" ht="18.75">
      <c r="A1" s="90" t="s">
        <v>114</v>
      </c>
    </row>
    <row r="2" ht="15">
      <c r="A2" s="91"/>
    </row>
    <row r="3" ht="15.75">
      <c r="A3" s="92" t="s">
        <v>115</v>
      </c>
    </row>
    <row r="4" ht="15.75">
      <c r="A4" s="93" t="s">
        <v>291</v>
      </c>
    </row>
    <row r="5" ht="15.75">
      <c r="A5" s="93"/>
    </row>
    <row r="6" ht="15.75">
      <c r="A6" s="92" t="s">
        <v>116</v>
      </c>
    </row>
    <row r="7" ht="15.75">
      <c r="A7" s="93" t="s">
        <v>292</v>
      </c>
    </row>
    <row r="8" ht="15.75">
      <c r="A8" s="93"/>
    </row>
    <row r="9" ht="15.75">
      <c r="A9" s="92" t="s">
        <v>118</v>
      </c>
    </row>
    <row r="10" ht="15.75">
      <c r="A10" s="121">
        <v>39216</v>
      </c>
    </row>
    <row r="11" ht="15.75">
      <c r="A11" s="93"/>
    </row>
    <row r="12" ht="31.5">
      <c r="A12" s="92" t="s">
        <v>119</v>
      </c>
    </row>
    <row r="13" ht="15.75">
      <c r="A13" s="93" t="s">
        <v>293</v>
      </c>
    </row>
    <row r="14" ht="15.75">
      <c r="A14" s="93"/>
    </row>
    <row r="15" ht="47.25">
      <c r="A15" s="92" t="s">
        <v>121</v>
      </c>
    </row>
    <row r="16" ht="15.75">
      <c r="A16" s="93" t="s">
        <v>294</v>
      </c>
    </row>
    <row r="17" ht="15.75">
      <c r="A17" s="93"/>
    </row>
    <row r="18" ht="31.5">
      <c r="A18" s="92" t="s">
        <v>123</v>
      </c>
    </row>
    <row r="19" ht="15.75">
      <c r="A19" s="93" t="s">
        <v>295</v>
      </c>
    </row>
    <row r="20" ht="15.75">
      <c r="A20" s="93"/>
    </row>
    <row r="21" ht="31.5">
      <c r="A21" s="92" t="s">
        <v>125</v>
      </c>
    </row>
    <row r="22" ht="31.5">
      <c r="A22" s="93" t="s">
        <v>296</v>
      </c>
    </row>
    <row r="23" ht="15.75">
      <c r="A23" s="93"/>
    </row>
    <row r="24" ht="31.5">
      <c r="A24" s="92" t="s">
        <v>144</v>
      </c>
    </row>
    <row r="25" ht="15.75">
      <c r="A25" s="93" t="s">
        <v>297</v>
      </c>
    </row>
    <row r="26" ht="15.75">
      <c r="A26" s="93"/>
    </row>
    <row r="27" ht="31.5">
      <c r="A27" s="92" t="s">
        <v>129</v>
      </c>
    </row>
    <row r="28" ht="47.25">
      <c r="A28" s="93" t="s">
        <v>298</v>
      </c>
    </row>
    <row r="29" ht="15.75">
      <c r="A29" s="93"/>
    </row>
    <row r="30" ht="15.75">
      <c r="A30" s="92" t="s">
        <v>131</v>
      </c>
    </row>
    <row r="31" ht="31.5">
      <c r="A31" s="93" t="s">
        <v>299</v>
      </c>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A32"/>
    </sheetView>
  </sheetViews>
  <sheetFormatPr defaultColWidth="9.140625" defaultRowHeight="15"/>
  <cols>
    <col min="1" max="1" width="97.140625" style="0" customWidth="1"/>
  </cols>
  <sheetData>
    <row r="1" ht="18.75">
      <c r="A1" s="85" t="s">
        <v>114</v>
      </c>
    </row>
    <row r="2" ht="15">
      <c r="A2" s="86"/>
    </row>
    <row r="3" ht="15.75">
      <c r="A3" s="87" t="s">
        <v>115</v>
      </c>
    </row>
    <row r="4" ht="15.75">
      <c r="A4" s="88" t="s">
        <v>301</v>
      </c>
    </row>
    <row r="5" ht="15.75">
      <c r="A5" s="88"/>
    </row>
    <row r="6" ht="15.75">
      <c r="A6" s="87" t="s">
        <v>116</v>
      </c>
    </row>
    <row r="7" ht="15.75">
      <c r="A7" s="88" t="s">
        <v>302</v>
      </c>
    </row>
    <row r="8" ht="15.75">
      <c r="A8" s="88"/>
    </row>
    <row r="9" ht="15.75">
      <c r="A9" s="87" t="s">
        <v>118</v>
      </c>
    </row>
    <row r="10" ht="15.75">
      <c r="A10" s="122">
        <v>39576</v>
      </c>
    </row>
    <row r="11" ht="15.75">
      <c r="A11" s="88"/>
    </row>
    <row r="12" ht="31.5">
      <c r="A12" s="87" t="s">
        <v>119</v>
      </c>
    </row>
    <row r="13" ht="110.25">
      <c r="A13" s="88" t="s">
        <v>303</v>
      </c>
    </row>
    <row r="14" ht="15.75">
      <c r="A14" s="88"/>
    </row>
    <row r="15" ht="47.25">
      <c r="A15" s="87" t="s">
        <v>121</v>
      </c>
    </row>
    <row r="16" ht="63">
      <c r="A16" s="88" t="s">
        <v>304</v>
      </c>
    </row>
    <row r="17" ht="15.75">
      <c r="A17" s="88"/>
    </row>
    <row r="18" ht="31.5">
      <c r="A18" s="87" t="s">
        <v>123</v>
      </c>
    </row>
    <row r="19" ht="189">
      <c r="A19" s="88" t="s">
        <v>305</v>
      </c>
    </row>
    <row r="20" ht="15.75">
      <c r="A20" s="88"/>
    </row>
    <row r="21" ht="31.5">
      <c r="A21" s="87" t="s">
        <v>125</v>
      </c>
    </row>
    <row r="22" ht="189">
      <c r="A22" s="88" t="s">
        <v>306</v>
      </c>
    </row>
    <row r="23" ht="15.75">
      <c r="A23" s="88"/>
    </row>
    <row r="24" ht="31.5">
      <c r="A24" s="87" t="s">
        <v>144</v>
      </c>
    </row>
    <row r="25" ht="141.75">
      <c r="A25" s="88" t="s">
        <v>307</v>
      </c>
    </row>
    <row r="26" ht="15.75">
      <c r="A26" s="88"/>
    </row>
    <row r="27" ht="31.5">
      <c r="A27" s="87" t="s">
        <v>129</v>
      </c>
    </row>
    <row r="28" ht="126">
      <c r="A28" s="88" t="s">
        <v>308</v>
      </c>
    </row>
    <row r="29" ht="15.75">
      <c r="A29" s="88"/>
    </row>
    <row r="30" ht="15.75">
      <c r="A30" s="87" t="s">
        <v>131</v>
      </c>
    </row>
    <row r="31" ht="78.75">
      <c r="A31" s="88" t="s">
        <v>309</v>
      </c>
    </row>
    <row r="32" ht="15.75">
      <c r="A32" s="88"/>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A32"/>
    </sheetView>
  </sheetViews>
  <sheetFormatPr defaultColWidth="9.140625" defaultRowHeight="15"/>
  <cols>
    <col min="1" max="1" width="104.7109375" style="0" customWidth="1"/>
  </cols>
  <sheetData>
    <row r="1" ht="18.75">
      <c r="A1" s="90" t="s">
        <v>114</v>
      </c>
    </row>
    <row r="2" ht="15">
      <c r="A2" s="91"/>
    </row>
    <row r="3" ht="15.75">
      <c r="A3" s="92" t="s">
        <v>115</v>
      </c>
    </row>
    <row r="4" ht="15.75">
      <c r="A4" s="93" t="s">
        <v>310</v>
      </c>
    </row>
    <row r="5" ht="15.75">
      <c r="A5" s="93"/>
    </row>
    <row r="6" ht="15.75">
      <c r="A6" s="92" t="s">
        <v>116</v>
      </c>
    </row>
    <row r="7" ht="15.75">
      <c r="A7" s="93" t="s">
        <v>311</v>
      </c>
    </row>
    <row r="8" ht="15.75">
      <c r="A8" s="93"/>
    </row>
    <row r="9" ht="15.75">
      <c r="A9" s="92" t="s">
        <v>118</v>
      </c>
    </row>
    <row r="10" ht="15.75">
      <c r="A10" s="121">
        <v>39596</v>
      </c>
    </row>
    <row r="11" ht="15.75">
      <c r="A11" s="121">
        <v>39596</v>
      </c>
    </row>
    <row r="12" ht="31.5">
      <c r="A12" s="92" t="s">
        <v>119</v>
      </c>
    </row>
    <row r="13" ht="15.75">
      <c r="A13" s="93" t="s">
        <v>290</v>
      </c>
    </row>
    <row r="14" ht="157.5">
      <c r="A14" s="93" t="s">
        <v>312</v>
      </c>
    </row>
    <row r="15" ht="31.5">
      <c r="A15" s="92" t="s">
        <v>121</v>
      </c>
    </row>
    <row r="16" ht="15.75">
      <c r="A16" s="93" t="s">
        <v>187</v>
      </c>
    </row>
    <row r="17" ht="15.75">
      <c r="A17" s="93" t="s">
        <v>313</v>
      </c>
    </row>
    <row r="18" ht="31.5">
      <c r="A18" s="92" t="s">
        <v>123</v>
      </c>
    </row>
    <row r="19" ht="15.75">
      <c r="A19" s="93" t="s">
        <v>195</v>
      </c>
    </row>
    <row r="20" ht="47.25">
      <c r="A20" s="93" t="s">
        <v>314</v>
      </c>
    </row>
    <row r="21" ht="31.5">
      <c r="A21" s="92" t="s">
        <v>125</v>
      </c>
    </row>
    <row r="22" ht="31.5">
      <c r="A22" s="93" t="s">
        <v>196</v>
      </c>
    </row>
    <row r="23" ht="47.25">
      <c r="A23" s="93" t="s">
        <v>315</v>
      </c>
    </row>
    <row r="24" ht="31.5">
      <c r="A24" s="92" t="s">
        <v>144</v>
      </c>
    </row>
    <row r="25" ht="15.75">
      <c r="A25" s="93" t="s">
        <v>197</v>
      </c>
    </row>
    <row r="26" ht="31.5">
      <c r="A26" s="93" t="s">
        <v>316</v>
      </c>
    </row>
    <row r="27" ht="31.5">
      <c r="A27" s="92" t="s">
        <v>129</v>
      </c>
    </row>
    <row r="28" ht="31.5">
      <c r="A28" s="93" t="s">
        <v>198</v>
      </c>
    </row>
    <row r="29" ht="31.5">
      <c r="A29" s="93" t="s">
        <v>317</v>
      </c>
    </row>
    <row r="30" ht="15.75">
      <c r="A30" s="92" t="s">
        <v>131</v>
      </c>
    </row>
    <row r="31" ht="15.75">
      <c r="A31" s="93" t="s">
        <v>183</v>
      </c>
    </row>
    <row r="32" ht="63">
      <c r="A32" s="93" t="s">
        <v>318</v>
      </c>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34"/>
  <sheetViews>
    <sheetView zoomScalePageLayoutView="0" workbookViewId="0" topLeftCell="A1">
      <selection activeCell="A1" sqref="A1:A34"/>
    </sheetView>
  </sheetViews>
  <sheetFormatPr defaultColWidth="9.140625" defaultRowHeight="15"/>
  <cols>
    <col min="1" max="1" width="99.7109375" style="0" customWidth="1"/>
  </cols>
  <sheetData>
    <row r="1" ht="18.75">
      <c r="A1" s="90" t="s">
        <v>114</v>
      </c>
    </row>
    <row r="2" ht="15">
      <c r="A2" s="91"/>
    </row>
    <row r="3" ht="15.75">
      <c r="A3" s="92" t="s">
        <v>115</v>
      </c>
    </row>
    <row r="4" ht="15.75">
      <c r="A4" s="93" t="s">
        <v>319</v>
      </c>
    </row>
    <row r="5" ht="15.75">
      <c r="A5" s="93"/>
    </row>
    <row r="6" ht="15.75">
      <c r="A6" s="92" t="s">
        <v>116</v>
      </c>
    </row>
    <row r="7" ht="15.75">
      <c r="A7" s="93" t="s">
        <v>320</v>
      </c>
    </row>
    <row r="8" ht="15.75">
      <c r="A8" s="93"/>
    </row>
    <row r="9" ht="15.75">
      <c r="A9" s="92" t="s">
        <v>118</v>
      </c>
    </row>
    <row r="10" ht="15.75">
      <c r="A10" s="108">
        <v>39610</v>
      </c>
    </row>
    <row r="11" ht="15.75">
      <c r="A11" s="93"/>
    </row>
    <row r="12" ht="31.5">
      <c r="A12" s="92" t="s">
        <v>119</v>
      </c>
    </row>
    <row r="13" ht="15.75">
      <c r="A13" s="117" t="s">
        <v>321</v>
      </c>
    </row>
    <row r="14" ht="15.75">
      <c r="A14" s="93"/>
    </row>
    <row r="15" ht="47.25">
      <c r="A15" s="92" t="s">
        <v>121</v>
      </c>
    </row>
    <row r="16" ht="15.75">
      <c r="A16" s="93" t="s">
        <v>322</v>
      </c>
    </row>
    <row r="17" ht="15.75">
      <c r="A17" s="93"/>
    </row>
    <row r="18" ht="31.5">
      <c r="A18" s="92" t="s">
        <v>123</v>
      </c>
    </row>
    <row r="19" ht="15.75">
      <c r="A19" s="123"/>
    </row>
    <row r="20" ht="15.75">
      <c r="A20" s="93"/>
    </row>
    <row r="21" ht="31.5">
      <c r="A21" s="92" t="s">
        <v>125</v>
      </c>
    </row>
    <row r="22" ht="15.75">
      <c r="A22" s="93" t="s">
        <v>323</v>
      </c>
    </row>
    <row r="23" ht="15.75">
      <c r="A23" s="93"/>
    </row>
    <row r="24" ht="31.5">
      <c r="A24" s="92" t="s">
        <v>144</v>
      </c>
    </row>
    <row r="25" ht="15.75">
      <c r="A25" s="93" t="s">
        <v>324</v>
      </c>
    </row>
    <row r="26" ht="15.75">
      <c r="A26" s="93"/>
    </row>
    <row r="27" ht="31.5">
      <c r="A27" s="92" t="s">
        <v>129</v>
      </c>
    </row>
    <row r="28" ht="47.25">
      <c r="A28" s="93" t="s">
        <v>325</v>
      </c>
    </row>
    <row r="29" ht="15.75">
      <c r="A29" s="93"/>
    </row>
    <row r="30" ht="15.75">
      <c r="A30" s="92" t="s">
        <v>131</v>
      </c>
    </row>
    <row r="31" ht="15.75">
      <c r="A31" s="93" t="s">
        <v>326</v>
      </c>
    </row>
    <row r="32" ht="15.75">
      <c r="A32" s="93"/>
    </row>
    <row r="33" ht="15.75">
      <c r="A33" s="96"/>
    </row>
    <row r="34" ht="15.75">
      <c r="A34" s="96"/>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31"/>
  <sheetViews>
    <sheetView zoomScalePageLayoutView="0" workbookViewId="0" topLeftCell="A5">
      <selection activeCell="A1" sqref="A1:A31"/>
    </sheetView>
  </sheetViews>
  <sheetFormatPr defaultColWidth="9.140625" defaultRowHeight="15"/>
  <cols>
    <col min="1" max="1" width="99.57421875" style="0" customWidth="1"/>
  </cols>
  <sheetData>
    <row r="1" ht="18.75">
      <c r="A1" s="90" t="s">
        <v>114</v>
      </c>
    </row>
    <row r="2" ht="15">
      <c r="A2" s="91"/>
    </row>
    <row r="3" ht="15.75">
      <c r="A3" s="92" t="s">
        <v>115</v>
      </c>
    </row>
    <row r="4" ht="15.75">
      <c r="A4" s="93" t="s">
        <v>23</v>
      </c>
    </row>
    <row r="5" ht="15.75">
      <c r="A5" s="93"/>
    </row>
    <row r="6" ht="15.75">
      <c r="A6" s="92" t="s">
        <v>116</v>
      </c>
    </row>
    <row r="7" ht="15.75">
      <c r="A7" s="93" t="s">
        <v>327</v>
      </c>
    </row>
    <row r="8" ht="15.75">
      <c r="A8" s="93"/>
    </row>
    <row r="9" ht="15.75">
      <c r="A9" s="92" t="s">
        <v>118</v>
      </c>
    </row>
    <row r="10" ht="15.75">
      <c r="A10" s="121" t="s">
        <v>328</v>
      </c>
    </row>
    <row r="11" ht="15.75">
      <c r="A11" s="93"/>
    </row>
    <row r="12" ht="31.5">
      <c r="A12" s="92" t="s">
        <v>119</v>
      </c>
    </row>
    <row r="13" ht="15.75">
      <c r="A13" s="93" t="s">
        <v>290</v>
      </c>
    </row>
    <row r="14" ht="63">
      <c r="A14" s="93" t="s">
        <v>329</v>
      </c>
    </row>
    <row r="15" ht="47.25">
      <c r="A15" s="92" t="s">
        <v>121</v>
      </c>
    </row>
    <row r="16" ht="110.25">
      <c r="A16" s="93" t="s">
        <v>330</v>
      </c>
    </row>
    <row r="17" ht="15.75">
      <c r="A17" s="93"/>
    </row>
    <row r="18" ht="31.5">
      <c r="A18" s="92" t="s">
        <v>123</v>
      </c>
    </row>
    <row r="19" ht="94.5">
      <c r="A19" s="93" t="s">
        <v>331</v>
      </c>
    </row>
    <row r="20" ht="15.75">
      <c r="A20" s="93"/>
    </row>
    <row r="21" ht="31.5">
      <c r="A21" s="92" t="s">
        <v>125</v>
      </c>
    </row>
    <row r="22" ht="78.75">
      <c r="A22" s="93" t="s">
        <v>332</v>
      </c>
    </row>
    <row r="23" ht="15.75">
      <c r="A23" s="93"/>
    </row>
    <row r="24" ht="31.5">
      <c r="A24" s="92" t="s">
        <v>144</v>
      </c>
    </row>
    <row r="25" ht="63">
      <c r="A25" s="93" t="s">
        <v>333</v>
      </c>
    </row>
    <row r="26" ht="15.75">
      <c r="A26" s="93"/>
    </row>
    <row r="27" ht="31.5">
      <c r="A27" s="92" t="s">
        <v>129</v>
      </c>
    </row>
    <row r="28" ht="63">
      <c r="A28" s="124" t="s">
        <v>334</v>
      </c>
    </row>
    <row r="29" ht="15.75">
      <c r="A29" s="93"/>
    </row>
    <row r="30" ht="15.75">
      <c r="A30" s="92" t="s">
        <v>131</v>
      </c>
    </row>
    <row r="31" ht="63">
      <c r="A31" s="93" t="s">
        <v>335</v>
      </c>
    </row>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31"/>
  <sheetViews>
    <sheetView zoomScalePageLayoutView="0" workbookViewId="0" topLeftCell="A6">
      <selection activeCell="A1" sqref="A1:A31"/>
    </sheetView>
  </sheetViews>
  <sheetFormatPr defaultColWidth="9.140625" defaultRowHeight="15"/>
  <cols>
    <col min="1" max="1" width="99.8515625" style="0" customWidth="1"/>
  </cols>
  <sheetData>
    <row r="1" ht="18.75">
      <c r="A1" s="90" t="s">
        <v>114</v>
      </c>
    </row>
    <row r="2" ht="15">
      <c r="A2" s="91"/>
    </row>
    <row r="3" ht="15.75">
      <c r="A3" s="92" t="s">
        <v>115</v>
      </c>
    </row>
    <row r="4" ht="15.75">
      <c r="A4" s="93" t="s">
        <v>336</v>
      </c>
    </row>
    <row r="5" ht="15.75">
      <c r="A5" s="93"/>
    </row>
    <row r="6" ht="15.75">
      <c r="A6" s="92" t="s">
        <v>116</v>
      </c>
    </row>
    <row r="7" ht="15.75">
      <c r="A7" s="93" t="s">
        <v>337</v>
      </c>
    </row>
    <row r="8" ht="15.75">
      <c r="A8" s="93"/>
    </row>
    <row r="9" ht="15.75">
      <c r="A9" s="92" t="s">
        <v>118</v>
      </c>
    </row>
    <row r="10" ht="15.75">
      <c r="A10" s="119" t="s">
        <v>338</v>
      </c>
    </row>
    <row r="11" ht="15.75">
      <c r="A11" s="93"/>
    </row>
    <row r="12" ht="31.5">
      <c r="A12" s="92" t="s">
        <v>119</v>
      </c>
    </row>
    <row r="13" ht="126">
      <c r="A13" s="93" t="s">
        <v>339</v>
      </c>
    </row>
    <row r="14" ht="15.75">
      <c r="A14" s="93"/>
    </row>
    <row r="15" ht="47.25">
      <c r="A15" s="92" t="s">
        <v>121</v>
      </c>
    </row>
    <row r="16" ht="31.5">
      <c r="A16" s="93" t="s">
        <v>340</v>
      </c>
    </row>
    <row r="17" ht="15.75">
      <c r="A17" s="93"/>
    </row>
    <row r="18" ht="31.5">
      <c r="A18" s="92" t="s">
        <v>123</v>
      </c>
    </row>
    <row r="19" ht="126">
      <c r="A19" s="93" t="s">
        <v>341</v>
      </c>
    </row>
    <row r="20" ht="15.75">
      <c r="A20" s="93"/>
    </row>
    <row r="21" ht="31.5">
      <c r="A21" s="92" t="s">
        <v>125</v>
      </c>
    </row>
    <row r="22" ht="63">
      <c r="A22" s="93" t="s">
        <v>342</v>
      </c>
    </row>
    <row r="23" ht="15.75">
      <c r="A23" s="93"/>
    </row>
    <row r="24" ht="31.5">
      <c r="A24" s="92" t="s">
        <v>144</v>
      </c>
    </row>
    <row r="25" ht="47.25">
      <c r="A25" s="93" t="s">
        <v>343</v>
      </c>
    </row>
    <row r="26" ht="15.75">
      <c r="A26" s="93"/>
    </row>
    <row r="27" ht="31.5">
      <c r="A27" s="92" t="s">
        <v>257</v>
      </c>
    </row>
    <row r="28" ht="63">
      <c r="A28" s="93" t="s">
        <v>344</v>
      </c>
    </row>
    <row r="29" ht="15.75">
      <c r="A29" s="93"/>
    </row>
    <row r="30" ht="15.75">
      <c r="A30" s="92" t="s">
        <v>131</v>
      </c>
    </row>
    <row r="31" ht="110.25">
      <c r="A31" s="93" t="s">
        <v>345</v>
      </c>
    </row>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34"/>
  <sheetViews>
    <sheetView zoomScalePageLayoutView="0" workbookViewId="0" topLeftCell="A1">
      <selection activeCell="A1" sqref="A1:A34"/>
    </sheetView>
  </sheetViews>
  <sheetFormatPr defaultColWidth="9.140625" defaultRowHeight="15"/>
  <cols>
    <col min="1" max="1" width="95.57421875" style="0" customWidth="1"/>
  </cols>
  <sheetData>
    <row r="1" ht="18.75">
      <c r="A1" s="90" t="s">
        <v>114</v>
      </c>
    </row>
    <row r="2" ht="15">
      <c r="A2" s="91"/>
    </row>
    <row r="3" ht="15.75">
      <c r="A3" s="92" t="s">
        <v>115</v>
      </c>
    </row>
    <row r="4" ht="15.75">
      <c r="A4" s="93" t="s">
        <v>346</v>
      </c>
    </row>
    <row r="5" ht="15.75">
      <c r="A5" s="93" t="s">
        <v>347</v>
      </c>
    </row>
    <row r="6" ht="15.75">
      <c r="A6" s="92" t="s">
        <v>116</v>
      </c>
    </row>
    <row r="7" ht="15.75">
      <c r="A7" s="93" t="s">
        <v>289</v>
      </c>
    </row>
    <row r="8" ht="15.75">
      <c r="A8" s="93" t="s">
        <v>348</v>
      </c>
    </row>
    <row r="9" ht="15.75">
      <c r="A9" s="92" t="s">
        <v>118</v>
      </c>
    </row>
    <row r="10" ht="15.75">
      <c r="A10" s="93" t="s">
        <v>172</v>
      </c>
    </row>
    <row r="11" ht="15.75">
      <c r="A11" s="121">
        <v>39597</v>
      </c>
    </row>
    <row r="12" ht="31.5">
      <c r="A12" s="92" t="s">
        <v>119</v>
      </c>
    </row>
    <row r="13" ht="15.75">
      <c r="A13" s="93" t="s">
        <v>290</v>
      </c>
    </row>
    <row r="14" ht="47.25">
      <c r="A14" s="93" t="s">
        <v>349</v>
      </c>
    </row>
    <row r="15" ht="47.25">
      <c r="A15" s="92" t="s">
        <v>121</v>
      </c>
    </row>
    <row r="16" ht="31.5">
      <c r="A16" s="93" t="s">
        <v>187</v>
      </c>
    </row>
    <row r="17" ht="15.75">
      <c r="A17" s="93" t="s">
        <v>350</v>
      </c>
    </row>
    <row r="18" ht="31.5">
      <c r="A18" s="92" t="s">
        <v>123</v>
      </c>
    </row>
    <row r="19" ht="15.75">
      <c r="A19" s="93" t="s">
        <v>195</v>
      </c>
    </row>
    <row r="20" ht="15.75">
      <c r="A20" s="93" t="s">
        <v>351</v>
      </c>
    </row>
    <row r="21" ht="31.5">
      <c r="A21" s="92" t="s">
        <v>125</v>
      </c>
    </row>
    <row r="22" ht="31.5">
      <c r="A22" s="93" t="s">
        <v>196</v>
      </c>
    </row>
    <row r="23" ht="189">
      <c r="A23" s="93" t="s">
        <v>352</v>
      </c>
    </row>
    <row r="24" ht="31.5">
      <c r="A24" s="92" t="s">
        <v>144</v>
      </c>
    </row>
    <row r="25" ht="15.75">
      <c r="A25" s="93" t="s">
        <v>197</v>
      </c>
    </row>
    <row r="26" ht="141.75">
      <c r="A26" s="93" t="s">
        <v>353</v>
      </c>
    </row>
    <row r="27" ht="47.25">
      <c r="A27" s="92" t="s">
        <v>129</v>
      </c>
    </row>
    <row r="28" ht="31.5">
      <c r="A28" s="93" t="s">
        <v>198</v>
      </c>
    </row>
    <row r="29" ht="189">
      <c r="A29" s="93" t="s">
        <v>354</v>
      </c>
    </row>
    <row r="30" ht="15.75">
      <c r="A30" s="92" t="s">
        <v>131</v>
      </c>
    </row>
    <row r="31" ht="15.75">
      <c r="A31" s="93" t="s">
        <v>183</v>
      </c>
    </row>
    <row r="32" ht="31.5">
      <c r="A32" s="93" t="s">
        <v>355</v>
      </c>
    </row>
    <row r="33" ht="15.75">
      <c r="A33" s="96"/>
    </row>
    <row r="34" ht="15.75">
      <c r="A34" s="96"/>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A32"/>
    </sheetView>
  </sheetViews>
  <sheetFormatPr defaultColWidth="9.140625" defaultRowHeight="15"/>
  <cols>
    <col min="1" max="1" width="103.28125" style="0" customWidth="1"/>
  </cols>
  <sheetData>
    <row r="1" ht="18.75">
      <c r="A1" s="90" t="s">
        <v>114</v>
      </c>
    </row>
    <row r="2" ht="15">
      <c r="A2" s="91"/>
    </row>
    <row r="3" ht="15.75">
      <c r="A3" s="92" t="s">
        <v>115</v>
      </c>
    </row>
    <row r="4" ht="15.75">
      <c r="A4" s="93" t="s">
        <v>26</v>
      </c>
    </row>
    <row r="5" ht="15.75">
      <c r="A5" s="93"/>
    </row>
    <row r="6" ht="15.75">
      <c r="A6" s="92" t="s">
        <v>116</v>
      </c>
    </row>
    <row r="7" ht="15.75">
      <c r="A7" s="93" t="s">
        <v>541</v>
      </c>
    </row>
    <row r="8" ht="15.75">
      <c r="A8" s="93"/>
    </row>
    <row r="9" ht="15.75">
      <c r="A9" s="92" t="s">
        <v>118</v>
      </c>
    </row>
    <row r="10" ht="15.75">
      <c r="A10" s="100">
        <v>39569</v>
      </c>
    </row>
    <row r="11" ht="15.75">
      <c r="A11" s="93"/>
    </row>
    <row r="12" ht="31.5">
      <c r="A12" s="92" t="s">
        <v>119</v>
      </c>
    </row>
    <row r="13" ht="78.75">
      <c r="A13" s="93" t="s">
        <v>542</v>
      </c>
    </row>
    <row r="14" ht="15.75">
      <c r="A14" s="93"/>
    </row>
    <row r="15" ht="31.5">
      <c r="A15" s="92" t="s">
        <v>121</v>
      </c>
    </row>
    <row r="16" ht="94.5">
      <c r="A16" s="93" t="s">
        <v>543</v>
      </c>
    </row>
    <row r="17" ht="15.75">
      <c r="A17" s="93"/>
    </row>
    <row r="18" ht="31.5">
      <c r="A18" s="92" t="s">
        <v>123</v>
      </c>
    </row>
    <row r="19" ht="299.25">
      <c r="A19" s="102" t="s">
        <v>544</v>
      </c>
    </row>
    <row r="20" ht="15.75">
      <c r="A20" s="93"/>
    </row>
    <row r="21" ht="31.5">
      <c r="A21" s="92" t="s">
        <v>125</v>
      </c>
    </row>
    <row r="22" ht="126">
      <c r="A22" s="93" t="s">
        <v>545</v>
      </c>
    </row>
    <row r="23" ht="15.75">
      <c r="A23" s="93"/>
    </row>
    <row r="24" ht="31.5">
      <c r="A24" s="92" t="s">
        <v>144</v>
      </c>
    </row>
    <row r="25" ht="94.5">
      <c r="A25" s="93" t="s">
        <v>546</v>
      </c>
    </row>
    <row r="26" ht="15.75">
      <c r="A26" s="93"/>
    </row>
    <row r="27" ht="31.5">
      <c r="A27" s="92" t="s">
        <v>129</v>
      </c>
    </row>
    <row r="28" ht="94.5">
      <c r="A28" s="93" t="s">
        <v>547</v>
      </c>
    </row>
    <row r="29" ht="15.75">
      <c r="A29" s="93"/>
    </row>
    <row r="30" ht="15.75">
      <c r="A30" s="92" t="s">
        <v>131</v>
      </c>
    </row>
    <row r="31" ht="78.75">
      <c r="A31" s="93" t="s">
        <v>548</v>
      </c>
    </row>
    <row r="32" ht="15.75">
      <c r="A32" s="9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A55"/>
  <sheetViews>
    <sheetView tabSelected="1" zoomScalePageLayoutView="0" workbookViewId="0" topLeftCell="A1">
      <pane xSplit="5" ySplit="1" topLeftCell="F34" activePane="bottomRight" state="frozen"/>
      <selection pane="topLeft" activeCell="A1" sqref="A1"/>
      <selection pane="topRight" activeCell="F1" sqref="F1"/>
      <selection pane="bottomLeft" activeCell="A2" sqref="A2"/>
      <selection pane="bottomRight" activeCell="J1" sqref="J1"/>
    </sheetView>
  </sheetViews>
  <sheetFormatPr defaultColWidth="9.140625" defaultRowHeight="15"/>
  <cols>
    <col min="1" max="1" width="18.28125" style="8" customWidth="1"/>
    <col min="2" max="2" width="16.8515625" style="8" customWidth="1"/>
    <col min="3" max="3" width="15.8515625" style="8" customWidth="1"/>
    <col min="4" max="4" width="17.421875" style="8" customWidth="1"/>
    <col min="5" max="5" width="13.28125" style="8" customWidth="1"/>
    <col min="6" max="6" width="15.00390625" style="8" customWidth="1"/>
    <col min="7" max="7" width="14.421875" style="8" customWidth="1"/>
    <col min="8" max="8" width="14.140625" style="8" customWidth="1"/>
    <col min="9" max="9" width="12.28125" style="8" bestFit="1" customWidth="1"/>
    <col min="10" max="10" width="14.421875" style="8" customWidth="1"/>
    <col min="11" max="11" width="15.28125" style="8" customWidth="1"/>
    <col min="12" max="12" width="13.7109375" style="8" customWidth="1"/>
    <col min="13" max="13" width="12.421875" style="8" bestFit="1" customWidth="1"/>
    <col min="14" max="14" width="12.28125" style="8" bestFit="1" customWidth="1"/>
    <col min="15" max="15" width="12.421875" style="8" bestFit="1" customWidth="1"/>
    <col min="16" max="16" width="11.421875" style="8" bestFit="1" customWidth="1"/>
    <col min="17" max="17" width="12.28125" style="8" bestFit="1" customWidth="1"/>
    <col min="18" max="18" width="14.00390625" style="8" customWidth="1"/>
    <col min="19" max="19" width="14.7109375" style="8" customWidth="1"/>
    <col min="20" max="20" width="12.7109375" style="8" customWidth="1"/>
    <col min="21" max="21" width="13.7109375" style="8" customWidth="1"/>
    <col min="22" max="22" width="12.28125" style="8" bestFit="1" customWidth="1"/>
    <col min="23" max="23" width="14.28125" style="8" customWidth="1"/>
    <col min="24" max="24" width="13.8515625" style="8" customWidth="1"/>
    <col min="25" max="25" width="12.28125" style="8" bestFit="1" customWidth="1"/>
    <col min="26" max="26" width="12.00390625" style="8" customWidth="1"/>
    <col min="27" max="27" width="12.421875" style="8" customWidth="1"/>
    <col min="28" max="28" width="14.140625" style="40" bestFit="1" customWidth="1"/>
    <col min="29" max="29" width="12.28125" style="8" bestFit="1" customWidth="1"/>
    <col min="30" max="30" width="13.421875" style="8" customWidth="1"/>
    <col min="31" max="31" width="12.28125" style="8" bestFit="1" customWidth="1"/>
    <col min="32" max="32" width="12.421875" style="8" bestFit="1" customWidth="1"/>
    <col min="33" max="33" width="14.00390625" style="8" customWidth="1"/>
    <col min="34" max="34" width="12.28125" style="8" customWidth="1"/>
    <col min="35" max="35" width="12.28125" style="8" bestFit="1" customWidth="1"/>
    <col min="36" max="36" width="13.00390625" style="8" customWidth="1"/>
    <col min="37" max="37" width="13.28125" style="8" customWidth="1"/>
    <col min="38" max="38" width="14.57421875" style="8" customWidth="1"/>
    <col min="39" max="39" width="12.421875" style="8" customWidth="1"/>
    <col min="40" max="40" width="11.28125" style="8" bestFit="1" customWidth="1"/>
    <col min="41" max="41" width="14.421875" style="8" customWidth="1"/>
    <col min="42" max="42" width="12.28125" style="8" bestFit="1" customWidth="1"/>
    <col min="43" max="43" width="12.57421875" style="8" customWidth="1"/>
    <col min="44" max="44" width="13.7109375" style="8" customWidth="1"/>
    <col min="45" max="45" width="14.28125" style="8" customWidth="1"/>
    <col min="46" max="46" width="14.57421875" style="8" customWidth="1"/>
    <col min="47" max="47" width="15.00390625" style="8" customWidth="1"/>
    <col min="48" max="48" width="13.140625" style="8" customWidth="1"/>
    <col min="49" max="49" width="14.00390625" style="8" bestFit="1" customWidth="1"/>
    <col min="50" max="50" width="13.140625" style="8" customWidth="1"/>
    <col min="51" max="51" width="13.00390625" style="8" customWidth="1"/>
    <col min="52" max="52" width="9.28125" style="8" bestFit="1" customWidth="1"/>
    <col min="53" max="53" width="19.00390625" style="8" customWidth="1"/>
    <col min="54" max="16384" width="9.140625" style="8" customWidth="1"/>
  </cols>
  <sheetData>
    <row r="1" spans="1:52" ht="66.75" thickTop="1">
      <c r="A1" s="105" t="s">
        <v>133</v>
      </c>
      <c r="B1" s="165" t="s">
        <v>135</v>
      </c>
      <c r="C1" s="165" t="s">
        <v>136</v>
      </c>
      <c r="D1" s="166" t="s">
        <v>137</v>
      </c>
      <c r="E1" s="167" t="s">
        <v>300</v>
      </c>
      <c r="F1" s="167" t="s">
        <v>561</v>
      </c>
      <c r="G1" s="167" t="s">
        <v>562</v>
      </c>
      <c r="H1" s="167" t="s">
        <v>560</v>
      </c>
      <c r="AZ1" s="7"/>
    </row>
    <row r="2" spans="1:52" ht="13.5">
      <c r="A2" s="98" t="s">
        <v>3</v>
      </c>
      <c r="B2" s="169">
        <f>'09-11 Summary'!D53</f>
        <v>925151</v>
      </c>
      <c r="C2" s="168">
        <f>'07-09 Summary'!D21</f>
        <v>895044</v>
      </c>
      <c r="D2" s="170">
        <f>B2-C2</f>
        <v>30107</v>
      </c>
      <c r="E2" s="171">
        <f>SUM(D2/C2)</f>
        <v>0.0336374524604377</v>
      </c>
      <c r="F2" s="196">
        <f>SUM('09-11 Summary'!D4,'09-11 Summary'!D6,'09-11 Summary'!D10,'09-11 Summary'!D14,'09-11 Summary'!D22,'09-11 Summary'!D30,'09-11 Summary'!D31,'09-11 Summary'!D41,'09-11 Summary'!D43,'09-11 Summary'!D45,'09-11 Summary'!D47,'09-11 Summary'!D50)</f>
        <v>367689</v>
      </c>
      <c r="G2" s="196">
        <f>SUM('09-11 Summary'!D3,'09-11 Summary'!D5,'09-11 Summary'!D9,'09-11 Summary'!D13,'09-11 Summary'!D21,'09-11 Summary'!D28,'09-11 Summary'!D29,'09-11 Summary'!D34,'09-11 Summary'!D34,'09-11 Summary'!D40,'09-11 Summary'!D42,'09-11 Summary'!D44,'09-11 Summary'!D46,'09-11 Summary'!D49)</f>
        <v>412732</v>
      </c>
      <c r="H2" s="196">
        <f>SUM('09-11 Summary'!D34,'09-11 Summary'!D35)</f>
        <v>0</v>
      </c>
      <c r="I2" s="185"/>
      <c r="J2" s="51"/>
      <c r="K2" s="51"/>
      <c r="L2" s="52"/>
      <c r="M2" s="51"/>
      <c r="N2" s="53"/>
      <c r="O2" s="51"/>
      <c r="P2" s="51"/>
      <c r="Q2" s="51"/>
      <c r="R2" s="52"/>
      <c r="S2" s="54"/>
      <c r="T2" s="52"/>
      <c r="U2" s="51"/>
      <c r="V2" s="51"/>
      <c r="W2" s="51"/>
      <c r="X2" s="51"/>
      <c r="Y2" s="55"/>
      <c r="Z2" s="52"/>
      <c r="AA2" s="51"/>
      <c r="AB2" s="56"/>
      <c r="AC2" s="55"/>
      <c r="AD2" s="52"/>
      <c r="AE2" s="51"/>
      <c r="AF2" s="53"/>
      <c r="AG2" s="51"/>
      <c r="AH2" s="52"/>
      <c r="AI2" s="51"/>
      <c r="AJ2" s="52"/>
      <c r="AK2" s="53"/>
      <c r="AL2" s="51"/>
      <c r="AM2" s="55"/>
      <c r="AN2" s="52"/>
      <c r="AO2" s="53"/>
      <c r="AP2" s="51"/>
      <c r="AQ2" s="52"/>
      <c r="AR2" s="51"/>
      <c r="AS2" s="53"/>
      <c r="AT2" s="53"/>
      <c r="AU2" s="51"/>
      <c r="AV2" s="51"/>
      <c r="AW2" s="53"/>
      <c r="AX2" s="52"/>
      <c r="AY2" s="52"/>
      <c r="AZ2" s="57"/>
    </row>
    <row r="3" spans="1:52" ht="13.5">
      <c r="A3" s="99" t="s">
        <v>4</v>
      </c>
      <c r="B3" s="169">
        <f>'09-11 Summary'!E53</f>
        <v>1553000</v>
      </c>
      <c r="C3" s="168">
        <f>'07-09 Summary'!E21</f>
        <v>1882842</v>
      </c>
      <c r="D3" s="170">
        <f aca="true" t="shared" si="0" ref="D3:D50">B3-C3</f>
        <v>-329842</v>
      </c>
      <c r="E3" s="171">
        <f aca="true" t="shared" si="1" ref="E3:E48">SUM(D3/C3)</f>
        <v>-0.1751830477544053</v>
      </c>
      <c r="F3" s="196">
        <f>SUM('09-11 Summary'!E4,'09-11 Summary'!E6,'09-11 Summary'!E10,'09-11 Summary'!E14,'09-11 Summary'!E22,'09-11 Summary'!E30,'09-11 Summary'!E31,'09-11 Summary'!E41,'09-11 Summary'!E43,'09-11 Summary'!E45,'09-11 Summary'!E47,'09-11 Summary'!E50)</f>
        <v>635000</v>
      </c>
      <c r="G3" s="196">
        <f>SUM('09-11 Summary'!E3,'09-11 Summary'!E5,'09-11 Summary'!E9,'09-11 Summary'!E13,'09-11 Summary'!E17,'09-11 Summary'!E21,'09-11 Summary'!E17,'09-11 Summary'!E28,'09-11 Summary'!E29,'09-11 Summary'!E40,'09-11 Summary'!E42,'09-11 Summary'!E44,'09-11 Summary'!E46,'09-11 Summary'!E49)</f>
        <v>430000</v>
      </c>
      <c r="H3" s="196">
        <f>SUM('09-11 Summary'!E34,'09-11 Summary'!E35)</f>
        <v>0</v>
      </c>
      <c r="I3" s="180"/>
      <c r="J3" s="51"/>
      <c r="K3" s="51"/>
      <c r="L3" s="52"/>
      <c r="M3" s="51"/>
      <c r="N3" s="53"/>
      <c r="O3" s="51"/>
      <c r="P3" s="51"/>
      <c r="Q3" s="51"/>
      <c r="R3" s="52"/>
      <c r="S3" s="54"/>
      <c r="T3" s="52"/>
      <c r="U3" s="51"/>
      <c r="V3" s="51"/>
      <c r="W3" s="51"/>
      <c r="X3" s="51"/>
      <c r="Y3" s="55"/>
      <c r="Z3" s="52"/>
      <c r="AA3" s="51"/>
      <c r="AB3" s="56"/>
      <c r="AC3" s="55"/>
      <c r="AD3" s="52"/>
      <c r="AE3" s="51"/>
      <c r="AF3" s="53"/>
      <c r="AG3" s="51"/>
      <c r="AH3" s="52"/>
      <c r="AI3" s="51"/>
      <c r="AJ3" s="52"/>
      <c r="AK3" s="53"/>
      <c r="AL3" s="51"/>
      <c r="AM3" s="51"/>
      <c r="AN3" s="52"/>
      <c r="AO3" s="53"/>
      <c r="AP3" s="51"/>
      <c r="AQ3" s="52"/>
      <c r="AR3" s="51"/>
      <c r="AS3" s="53"/>
      <c r="AT3" s="53"/>
      <c r="AU3" s="51"/>
      <c r="AV3" s="51"/>
      <c r="AW3" s="53"/>
      <c r="AX3" s="52"/>
      <c r="AY3" s="52"/>
      <c r="AZ3" s="57"/>
    </row>
    <row r="4" spans="1:52" ht="13.5">
      <c r="A4" s="194" t="s">
        <v>5</v>
      </c>
      <c r="B4" s="169">
        <f>'09-11 Summary'!F53</f>
        <v>1171578</v>
      </c>
      <c r="C4" s="168">
        <f>'07-09 Summary'!F21</f>
        <v>274000</v>
      </c>
      <c r="D4" s="170">
        <f t="shared" si="0"/>
        <v>897578</v>
      </c>
      <c r="E4" s="171">
        <f t="shared" si="1"/>
        <v>3.275832116788321</v>
      </c>
      <c r="F4" s="196">
        <f>SUM('09-11 Summary'!F4,'09-11 Summary'!F6,'09-11 Summary'!F10,'09-11 Summary'!F14,'09-11 Summary'!F22,'09-11 Summary'!F30,'09-11 Summary'!F31,'09-11 Summary'!F41,'09-11 Summary'!F43,'09-11 Summary'!F45,'09-11 Summary'!F47,'09-11 Summary'!F50)</f>
        <v>511500</v>
      </c>
      <c r="G4" s="196">
        <f>SUM('09-11 Summary'!F3,'09-11 Summary'!F5,'09-11 Summary'!F9,'09-11 Summary'!F13,'09-11 Summary'!F21,'09-11 Summary'!F28,'09-11 Summary'!F29,'09-11 Summary'!F40,'09-11 Summary'!F42,'09-11 Summary'!F44,'09-11 Summary'!F46,'09-11 Summary'!F49)</f>
        <v>310600</v>
      </c>
      <c r="H4" s="196">
        <f>SUM('09-11 Summary'!F34,'09-11 Summary'!F35)</f>
        <v>3950</v>
      </c>
      <c r="I4" s="180"/>
      <c r="J4" s="51"/>
      <c r="K4" s="51"/>
      <c r="L4" s="52"/>
      <c r="M4" s="51"/>
      <c r="N4" s="53"/>
      <c r="O4" s="51"/>
      <c r="P4" s="51"/>
      <c r="Q4" s="51"/>
      <c r="R4" s="52"/>
      <c r="S4" s="54"/>
      <c r="T4" s="52"/>
      <c r="U4" s="51"/>
      <c r="V4" s="51"/>
      <c r="W4" s="51"/>
      <c r="X4" s="51"/>
      <c r="Y4" s="55"/>
      <c r="Z4" s="52"/>
      <c r="AA4" s="51"/>
      <c r="AB4" s="56"/>
      <c r="AC4" s="55"/>
      <c r="AD4" s="52"/>
      <c r="AE4" s="51"/>
      <c r="AF4" s="53"/>
      <c r="AG4" s="51"/>
      <c r="AH4" s="52"/>
      <c r="AI4" s="51"/>
      <c r="AJ4" s="52"/>
      <c r="AK4" s="53"/>
      <c r="AL4" s="51"/>
      <c r="AM4" s="51"/>
      <c r="AN4" s="52"/>
      <c r="AO4" s="53"/>
      <c r="AP4" s="51"/>
      <c r="AQ4" s="52"/>
      <c r="AR4" s="51"/>
      <c r="AS4" s="53"/>
      <c r="AT4" s="53"/>
      <c r="AU4" s="51"/>
      <c r="AV4" s="51"/>
      <c r="AW4" s="53"/>
      <c r="AX4" s="52"/>
      <c r="AY4" s="52"/>
      <c r="AZ4" s="57"/>
    </row>
    <row r="5" spans="1:52" ht="13.5">
      <c r="A5" s="194" t="s">
        <v>6</v>
      </c>
      <c r="B5" s="169">
        <f>'09-11 Summary'!G53</f>
        <v>867020.52</v>
      </c>
      <c r="C5" s="168">
        <f>'07-09 Summary'!G21</f>
        <v>445000</v>
      </c>
      <c r="D5" s="170">
        <f t="shared" si="0"/>
        <v>422020.52</v>
      </c>
      <c r="E5" s="171">
        <f t="shared" si="1"/>
        <v>0.9483607191011236</v>
      </c>
      <c r="F5" s="196">
        <f>SUM('09-11 Summary'!G10,'09-11 Summary'!G14,'09-11 Summary'!G22,'09-11 Summary'!G29,'09-11 Summary'!G29,'09-11 Summary'!G30,'09-11 Summary'!G31,'09-11 Summary'!G41,'09-11 Summary'!G43,'09-11 Summary'!G45,'09-11 Summary'!G47,'09-11 Summary'!G50)</f>
        <v>82967.2</v>
      </c>
      <c r="G5" s="196">
        <f>SUM('09-11 Summary'!G3,'09-11 Summary'!G5,'09-11 Summary'!G9,'09-11 Summary'!G13,'09-11 Summary'!G21,'09-11 Summary'!G28,'09-11 Summary'!G29,'09-11 Summary'!G40,'09-11 Summary'!G42,'09-11 Summary'!G44,'09-11 Summary'!G46,'09-11 Summary'!G49)</f>
        <v>82943.44000000002</v>
      </c>
      <c r="H5" s="196">
        <f>SUM('09-11 Summary'!G34,'09-11 Summary'!G35)</f>
        <v>14140.8</v>
      </c>
      <c r="I5" s="180"/>
      <c r="J5" s="51"/>
      <c r="K5" s="51"/>
      <c r="L5" s="52"/>
      <c r="M5" s="51"/>
      <c r="N5" s="53"/>
      <c r="O5" s="51"/>
      <c r="P5" s="51"/>
      <c r="Q5" s="51"/>
      <c r="R5" s="52"/>
      <c r="S5" s="58"/>
      <c r="T5" s="52"/>
      <c r="U5" s="51"/>
      <c r="V5" s="51"/>
      <c r="W5" s="51"/>
      <c r="X5" s="51"/>
      <c r="Y5" s="55"/>
      <c r="Z5" s="52"/>
      <c r="AA5" s="51"/>
      <c r="AB5" s="56"/>
      <c r="AC5" s="55"/>
      <c r="AD5" s="52"/>
      <c r="AE5" s="51"/>
      <c r="AF5" s="53"/>
      <c r="AG5" s="51"/>
      <c r="AH5" s="52"/>
      <c r="AI5" s="51"/>
      <c r="AJ5" s="52"/>
      <c r="AK5" s="53"/>
      <c r="AL5" s="51"/>
      <c r="AM5" s="51"/>
      <c r="AN5" s="52"/>
      <c r="AO5" s="53"/>
      <c r="AP5" s="51"/>
      <c r="AQ5" s="52"/>
      <c r="AR5" s="51"/>
      <c r="AS5" s="53"/>
      <c r="AT5" s="53"/>
      <c r="AU5" s="51"/>
      <c r="AV5" s="51"/>
      <c r="AW5" s="53"/>
      <c r="AX5" s="52"/>
      <c r="AY5" s="52"/>
      <c r="AZ5" s="57"/>
    </row>
    <row r="6" spans="1:52" ht="13.5">
      <c r="A6" s="194" t="s">
        <v>134</v>
      </c>
      <c r="B6" s="169">
        <f>'09-11 Summary'!H53</f>
        <v>1429294</v>
      </c>
      <c r="C6" s="168">
        <f>'07-09 Summary'!I21</f>
        <v>2831000</v>
      </c>
      <c r="D6" s="170">
        <f t="shared" si="0"/>
        <v>-1401706</v>
      </c>
      <c r="E6" s="171">
        <f t="shared" si="1"/>
        <v>-0.4951275167785235</v>
      </c>
      <c r="F6" s="196">
        <f>SUM('09-11 Summary'!H4,'09-11 Summary'!H6,'09-11 Summary'!H10,'09-11 Summary'!H14,'09-11 Summary'!H22,'09-11 Summary'!H30,'09-11 Summary'!H31,'09-11 Summary'!H41,'09-11 Summary'!H43,'09-11 Summary'!H45,'09-11 Summary'!H47,'09-11 Summary'!H50)</f>
        <v>752752</v>
      </c>
      <c r="G6" s="196">
        <f>SUM('09-11 Summary'!H3,'09-11 Summary'!H5,'09-11 Summary'!H9,'09-11 Summary'!H13,'09-11 Summary'!H21,'09-11 Summary'!H28,'09-11 Summary'!H29,'09-11 Summary'!H40,'09-11 Summary'!H42,'09-11 Summary'!H44,'09-11 Summary'!H46,'09-11 Summary'!H49)</f>
        <v>255992</v>
      </c>
      <c r="H6" s="196">
        <f>SUM('09-11 Summary'!H34,'09-11 Summary'!H35)</f>
        <v>0</v>
      </c>
      <c r="I6" s="180"/>
      <c r="J6" s="51"/>
      <c r="K6" s="51"/>
      <c r="L6" s="52"/>
      <c r="M6" s="51"/>
      <c r="N6" s="53"/>
      <c r="O6" s="51"/>
      <c r="P6" s="51"/>
      <c r="Q6" s="51"/>
      <c r="R6" s="52"/>
      <c r="S6" s="54"/>
      <c r="T6" s="52"/>
      <c r="U6" s="51"/>
      <c r="V6" s="51"/>
      <c r="W6" s="51"/>
      <c r="X6" s="51"/>
      <c r="Y6" s="55"/>
      <c r="Z6" s="52"/>
      <c r="AA6" s="51"/>
      <c r="AB6" s="56"/>
      <c r="AC6" s="55"/>
      <c r="AD6" s="52"/>
      <c r="AE6" s="51"/>
      <c r="AF6" s="53"/>
      <c r="AG6" s="51"/>
      <c r="AH6" s="52"/>
      <c r="AI6" s="51"/>
      <c r="AJ6" s="52"/>
      <c r="AK6" s="53"/>
      <c r="AL6" s="51"/>
      <c r="AM6" s="51"/>
      <c r="AN6" s="52"/>
      <c r="AO6" s="53"/>
      <c r="AP6" s="51"/>
      <c r="AQ6" s="52"/>
      <c r="AR6" s="51"/>
      <c r="AS6" s="53"/>
      <c r="AT6" s="53"/>
      <c r="AU6" s="51"/>
      <c r="AV6" s="51"/>
      <c r="AW6" s="53"/>
      <c r="AX6" s="52"/>
      <c r="AY6" s="52"/>
      <c r="AZ6" s="57"/>
    </row>
    <row r="7" spans="1:52" ht="13.5">
      <c r="A7" s="194" t="s">
        <v>8</v>
      </c>
      <c r="B7" s="169">
        <f>'09-11 Summary'!I53</f>
        <v>3968848.75</v>
      </c>
      <c r="C7" s="168">
        <f>'07-09 Summary'!J21</f>
        <v>3856000</v>
      </c>
      <c r="D7" s="170">
        <f t="shared" si="0"/>
        <v>112848.75</v>
      </c>
      <c r="E7" s="171">
        <f t="shared" si="1"/>
        <v>0.029265754668049794</v>
      </c>
      <c r="F7" s="196">
        <f>SUM('09-11 Summary'!I4,'09-11 Summary'!I6,'09-11 Summary'!I10,'09-11 Summary'!I14,'09-11 Summary'!I22,'09-11 Summary'!I30,'09-11 Summary'!I31,'09-11 Summary'!I41,'09-11 Summary'!I43,'09-11 Summary'!I45,'09-11 Summary'!I47,'09-11 Summary'!I50)</f>
        <v>2732000</v>
      </c>
      <c r="G7" s="196">
        <f>SUM('09-11 Summary'!I3,'09-11 Summary'!I5,'09-11 Summary'!I9,'09-11 Summary'!I13,'09-11 Summary'!I21,'09-11 Summary'!I28,'09-11 Summary'!I29,'09-11 Summary'!I34,'09-11 Summary'!I34,'09-11 Summary'!I40,'09-11 Summary'!I42,'09-11 Summary'!I44,'09-11 Summary'!I46,'09-11 Summary'!I49)</f>
        <v>815948.75</v>
      </c>
      <c r="H7" s="196">
        <f>SUM('09-11 Summary'!I34,'09-11 Summary'!I35)</f>
        <v>32750</v>
      </c>
      <c r="I7" s="185"/>
      <c r="J7" s="51"/>
      <c r="K7" s="51"/>
      <c r="L7" s="51"/>
      <c r="M7" s="51"/>
      <c r="N7" s="53"/>
      <c r="O7" s="51"/>
      <c r="P7" s="51"/>
      <c r="Q7" s="51"/>
      <c r="R7" s="51"/>
      <c r="S7" s="60"/>
      <c r="T7" s="51"/>
      <c r="U7" s="51"/>
      <c r="V7" s="51"/>
      <c r="W7" s="51"/>
      <c r="X7" s="51"/>
      <c r="Y7" s="55"/>
      <c r="Z7" s="52"/>
      <c r="AA7" s="51"/>
      <c r="AB7" s="56"/>
      <c r="AC7" s="55"/>
      <c r="AD7" s="52"/>
      <c r="AE7" s="51"/>
      <c r="AF7" s="53"/>
      <c r="AG7" s="51"/>
      <c r="AH7" s="61"/>
      <c r="AI7" s="51"/>
      <c r="AJ7" s="61"/>
      <c r="AK7" s="53"/>
      <c r="AL7" s="51"/>
      <c r="AM7" s="51"/>
      <c r="AN7" s="51"/>
      <c r="AO7" s="53"/>
      <c r="AP7" s="51"/>
      <c r="AQ7" s="51"/>
      <c r="AR7" s="51"/>
      <c r="AS7" s="53"/>
      <c r="AT7" s="53"/>
      <c r="AU7" s="51"/>
      <c r="AV7" s="51"/>
      <c r="AW7" s="53"/>
      <c r="AX7" s="51"/>
      <c r="AY7" s="61"/>
      <c r="AZ7" s="57"/>
    </row>
    <row r="8" spans="1:52" ht="13.5">
      <c r="A8" s="194" t="s">
        <v>9</v>
      </c>
      <c r="B8" s="169">
        <f>'09-11 Summary'!J53</f>
        <v>766171.94</v>
      </c>
      <c r="C8" s="168">
        <f>'07-09 Summary'!K21</f>
        <v>357900</v>
      </c>
      <c r="D8" s="170">
        <f t="shared" si="0"/>
        <v>408271.93999999994</v>
      </c>
      <c r="E8" s="171">
        <f t="shared" si="1"/>
        <v>1.140743056719754</v>
      </c>
      <c r="F8" s="196">
        <f>SUM('09-11 Summary'!J4,'09-11 Summary'!J6,'09-11 Summary'!J10,'09-11 Summary'!J14,'09-11 Summary'!J22,'09-11 Summary'!J30,'09-11 Summary'!J31,'09-11 Summary'!J41,'09-11 Summary'!J43,'09-11 Summary'!J45,'09-11 Summary'!J47,'09-11 Summary'!J50)</f>
        <v>125000</v>
      </c>
      <c r="G8" s="196">
        <f>SUM('09-11 Summary'!J3,'09-11 Summary'!J5,'09-11 Summary'!J9,'09-11 Summary'!J13,'09-11 Summary'!J17,'09-11 Summary'!J17,'09-11 Summary'!J21,'09-11 Summary'!J40,'09-11 Summary'!J42,'09-11 Summary'!J44,'09-11 Summary'!J46,'09-11 Summary'!J49)</f>
        <v>294764.41</v>
      </c>
      <c r="H8" s="196">
        <f>SUM('09-11 Summary'!J34,'09-11 Summary'!J35)</f>
        <v>13781.99</v>
      </c>
      <c r="I8" s="185"/>
      <c r="J8" s="51"/>
      <c r="K8" s="51"/>
      <c r="L8" s="51"/>
      <c r="M8" s="51"/>
      <c r="N8" s="53"/>
      <c r="O8" s="51"/>
      <c r="P8" s="51"/>
      <c r="Q8" s="51"/>
      <c r="R8" s="51"/>
      <c r="S8" s="60"/>
      <c r="T8" s="51"/>
      <c r="U8" s="51"/>
      <c r="V8" s="51"/>
      <c r="W8" s="51"/>
      <c r="X8" s="51"/>
      <c r="Y8" s="55"/>
      <c r="Z8" s="52"/>
      <c r="AA8" s="51"/>
      <c r="AB8" s="56"/>
      <c r="AC8" s="55"/>
      <c r="AD8" s="52"/>
      <c r="AE8" s="51"/>
      <c r="AF8" s="53"/>
      <c r="AG8" s="51"/>
      <c r="AH8" s="61"/>
      <c r="AI8" s="51"/>
      <c r="AJ8" s="61"/>
      <c r="AK8" s="53"/>
      <c r="AL8" s="51"/>
      <c r="AM8" s="51"/>
      <c r="AN8" s="51"/>
      <c r="AO8" s="53"/>
      <c r="AP8" s="51"/>
      <c r="AQ8" s="51"/>
      <c r="AR8" s="51"/>
      <c r="AS8" s="53"/>
      <c r="AT8" s="53"/>
      <c r="AU8" s="51"/>
      <c r="AV8" s="51"/>
      <c r="AW8" s="53"/>
      <c r="AX8" s="51"/>
      <c r="AY8" s="61"/>
      <c r="AZ8" s="57"/>
    </row>
    <row r="9" spans="1:52" ht="15.75" customHeight="1">
      <c r="A9" s="194" t="s">
        <v>10</v>
      </c>
      <c r="B9" s="169">
        <f>'09-11 Summary'!K53</f>
        <v>2220422</v>
      </c>
      <c r="C9" s="168">
        <f>'07-09 Summary'!L21</f>
        <v>945560</v>
      </c>
      <c r="D9" s="170">
        <f t="shared" si="0"/>
        <v>1274862</v>
      </c>
      <c r="E9" s="171">
        <f t="shared" si="1"/>
        <v>1.3482613477727485</v>
      </c>
      <c r="F9" s="196">
        <f>SUM('09-11 Summary'!K4,'09-11 Summary'!K6,'09-11 Summary'!K10,'09-11 Summary'!K14,'09-11 Summary'!K22,'09-11 Summary'!K30,'09-11 Summary'!K31,'09-11 Summary'!K41,'09-11 Summary'!K43,'09-11 Summary'!K45,'09-11 Summary'!K47,'09-11 Summary'!K50)</f>
        <v>1157702</v>
      </c>
      <c r="G9" s="196">
        <f>SUM('09-11 Summary'!K3,'09-11 Summary'!K5,'09-11 Summary'!K9,'09-11 Summary'!K13,'09-11 Summary'!K21,'09-11 Summary'!K28,'09-11 Summary'!K29,'09-11 Summary'!K40,'09-11 Summary'!K42,'09-11 Summary'!K44,'09-11 Summary'!K46,'09-11 Summary'!K49)</f>
        <v>401080</v>
      </c>
      <c r="H9" s="196">
        <f>SUM('09-11 Summary'!K34,'09-11 Summary'!K35)</f>
        <v>0</v>
      </c>
      <c r="I9" s="180"/>
      <c r="J9" s="51"/>
      <c r="K9" s="51"/>
      <c r="L9" s="52"/>
      <c r="M9" s="51"/>
      <c r="N9" s="53"/>
      <c r="O9" s="51"/>
      <c r="P9" s="51"/>
      <c r="Q9" s="51"/>
      <c r="R9" s="52"/>
      <c r="S9" s="63"/>
      <c r="T9" s="52"/>
      <c r="U9" s="51"/>
      <c r="V9" s="51"/>
      <c r="W9" s="51"/>
      <c r="X9" s="51"/>
      <c r="Y9" s="55"/>
      <c r="Z9" s="52"/>
      <c r="AA9" s="51"/>
      <c r="AB9" s="56"/>
      <c r="AC9" s="55"/>
      <c r="AD9" s="52"/>
      <c r="AE9" s="51"/>
      <c r="AF9" s="53"/>
      <c r="AG9" s="51"/>
      <c r="AH9" s="52"/>
      <c r="AI9" s="51"/>
      <c r="AJ9" s="52"/>
      <c r="AK9" s="53"/>
      <c r="AL9" s="52"/>
      <c r="AM9" s="51"/>
      <c r="AN9" s="52"/>
      <c r="AO9" s="53"/>
      <c r="AP9" s="51"/>
      <c r="AQ9" s="52"/>
      <c r="AR9" s="51"/>
      <c r="AS9" s="53"/>
      <c r="AT9" s="53"/>
      <c r="AU9" s="51"/>
      <c r="AV9" s="51"/>
      <c r="AW9" s="53"/>
      <c r="AX9" s="52"/>
      <c r="AY9" s="52"/>
      <c r="AZ9" s="57"/>
    </row>
    <row r="10" spans="1:52" ht="13.5">
      <c r="A10" s="194" t="s">
        <v>11</v>
      </c>
      <c r="B10" s="169">
        <f>'09-11 Summary'!L53</f>
        <v>901244</v>
      </c>
      <c r="C10" s="168">
        <f>'07-09 Summary'!M21</f>
        <v>693350</v>
      </c>
      <c r="D10" s="170">
        <f t="shared" si="0"/>
        <v>207894</v>
      </c>
      <c r="E10" s="171">
        <f t="shared" si="1"/>
        <v>0.29983990769452656</v>
      </c>
      <c r="F10" s="196">
        <f>SUM('09-11 Summary'!L4,'09-11 Summary'!L6,'09-11 Summary'!L10,'09-11 Summary'!L14,'09-11 Summary'!L22,'09-11 Summary'!L30,'09-11 Summary'!L31,'09-11 Summary'!L41,'09-11 Summary'!L43,'09-11 Summary'!L45,'09-11 Summary'!L47,'09-11 Summary'!L50)</f>
        <v>390000</v>
      </c>
      <c r="G10" s="196">
        <f>SUM('09-11 Summary'!L3,'09-11 Summary'!L5,'09-11 Summary'!L9,'09-11 Summary'!L13,'09-11 Summary'!L21,'09-11 Summary'!L28,'09-11 Summary'!L29,'09-11 Summary'!L40,'09-11 Summary'!L42,'09-11 Summary'!L44,'09-11 Summary'!L46,'09-11 Summary'!L49)</f>
        <v>432352</v>
      </c>
      <c r="H10" s="196">
        <f>SUM('09-11 Summary'!L34,'09-11 Summary'!L35)</f>
        <v>0</v>
      </c>
      <c r="I10" s="185"/>
      <c r="J10" s="51"/>
      <c r="K10" s="51"/>
      <c r="L10" s="52"/>
      <c r="M10" s="51"/>
      <c r="N10" s="53"/>
      <c r="O10" s="51"/>
      <c r="P10" s="51"/>
      <c r="Q10" s="51"/>
      <c r="R10" s="52"/>
      <c r="S10" s="63"/>
      <c r="T10" s="52"/>
      <c r="U10" s="51"/>
      <c r="V10" s="51"/>
      <c r="W10" s="51"/>
      <c r="X10" s="51"/>
      <c r="Y10" s="55"/>
      <c r="Z10" s="52"/>
      <c r="AA10" s="51"/>
      <c r="AB10" s="56"/>
      <c r="AC10" s="55"/>
      <c r="AD10" s="52"/>
      <c r="AE10" s="51"/>
      <c r="AF10" s="53"/>
      <c r="AG10" s="51"/>
      <c r="AH10" s="52"/>
      <c r="AI10" s="51"/>
      <c r="AJ10" s="52"/>
      <c r="AK10" s="53"/>
      <c r="AL10" s="52"/>
      <c r="AM10" s="51"/>
      <c r="AN10" s="52"/>
      <c r="AO10" s="53"/>
      <c r="AP10" s="51"/>
      <c r="AQ10" s="52"/>
      <c r="AR10" s="51"/>
      <c r="AS10" s="53"/>
      <c r="AT10" s="53"/>
      <c r="AU10" s="51"/>
      <c r="AV10" s="51"/>
      <c r="AW10" s="53"/>
      <c r="AX10" s="52"/>
      <c r="AY10" s="52"/>
      <c r="AZ10" s="57"/>
    </row>
    <row r="11" spans="1:52" ht="13.5">
      <c r="A11" s="194" t="s">
        <v>7</v>
      </c>
      <c r="B11" s="169">
        <f>'09-11 Summary'!M53</f>
        <v>305178.68</v>
      </c>
      <c r="C11" s="168">
        <f>'07-09 Summary'!H21</f>
        <v>435000</v>
      </c>
      <c r="D11" s="170">
        <f>B11-C11</f>
        <v>-129821.32</v>
      </c>
      <c r="E11" s="171">
        <f>SUM(D11/C11)</f>
        <v>-0.298439816091954</v>
      </c>
      <c r="F11" s="196">
        <f>SUM('09-11 Summary'!M4,'09-11 Summary'!M6,'09-11 Summary'!M10,'09-11 Summary'!M14,'09-11 Summary'!M22,'09-11 Summary'!M30,'09-11 Summary'!M31,'09-11 Summary'!M41,'09-11 Summary'!M43,'09-11 Summary'!M45,'09-11 Summary'!M47,'09-11 Summary'!M50)</f>
        <v>99750</v>
      </c>
      <c r="G11" s="196">
        <f>SUM('09-11 Summary'!M3,'09-11 Summary'!M5,'09-11 Summary'!M9,'09-11 Summary'!M13,'09-11 Summary'!M21,'09-11 Summary'!M28,'09-11 Summary'!M29,'09-11 Summary'!M40,'09-11 Summary'!M42,'09-11 Summary'!M44,'09-11 Summary'!M46,'09-11 Summary'!M49)</f>
        <v>92770.95999999999</v>
      </c>
      <c r="H11" s="196">
        <f>SUM('09-11 Summary'!M34,'09-11 Summary'!M35)</f>
        <v>39312</v>
      </c>
      <c r="I11" s="185"/>
      <c r="J11" s="51"/>
      <c r="K11" s="51"/>
      <c r="L11" s="52"/>
      <c r="M11" s="51"/>
      <c r="N11" s="53"/>
      <c r="O11" s="51"/>
      <c r="P11" s="51"/>
      <c r="Q11" s="51"/>
      <c r="R11" s="52"/>
      <c r="S11" s="54"/>
      <c r="T11" s="52"/>
      <c r="U11" s="51"/>
      <c r="V11" s="51"/>
      <c r="W11" s="51"/>
      <c r="X11" s="51"/>
      <c r="Y11" s="55"/>
      <c r="Z11" s="52"/>
      <c r="AA11" s="51"/>
      <c r="AB11" s="56"/>
      <c r="AC11" s="55"/>
      <c r="AD11" s="52"/>
      <c r="AE11" s="51"/>
      <c r="AF11" s="53"/>
      <c r="AG11" s="51"/>
      <c r="AH11" s="52"/>
      <c r="AI11" s="51"/>
      <c r="AJ11" s="52"/>
      <c r="AK11" s="53"/>
      <c r="AL11" s="51"/>
      <c r="AM11" s="51"/>
      <c r="AN11" s="52"/>
      <c r="AO11" s="53"/>
      <c r="AP11" s="51"/>
      <c r="AQ11" s="52"/>
      <c r="AR11" s="51"/>
      <c r="AS11" s="53"/>
      <c r="AT11" s="53"/>
      <c r="AU11" s="51"/>
      <c r="AV11" s="51"/>
      <c r="AW11" s="53"/>
      <c r="AX11" s="52"/>
      <c r="AY11" s="52"/>
      <c r="AZ11" s="57"/>
    </row>
    <row r="12" spans="1:52" ht="13.5">
      <c r="A12" s="194" t="s">
        <v>12</v>
      </c>
      <c r="B12" s="169">
        <f>'09-11 Summary'!N53</f>
        <v>134241.25</v>
      </c>
      <c r="C12" s="168">
        <f>'07-09 Summary'!N21</f>
        <v>195000</v>
      </c>
      <c r="D12" s="170">
        <f t="shared" si="0"/>
        <v>-60758.75</v>
      </c>
      <c r="E12" s="171">
        <f t="shared" si="1"/>
        <v>-0.3115833333333333</v>
      </c>
      <c r="F12" s="196">
        <f>SUM('09-11 Summary'!N4,'09-11 Summary'!N6,'09-11 Summary'!N10,'09-11 Summary'!N14,'09-11 Summary'!N22,'09-11 Summary'!N30,'09-11 Summary'!N31,'09-11 Summary'!N41,'09-11 Summary'!N43,'09-11 Summary'!N45,'09-11 Summary'!N47,'09-11 Summary'!N50)</f>
        <v>35140</v>
      </c>
      <c r="G12" s="196">
        <f>SUM('09-11 Summary'!N3,'09-11 Summary'!N5,'09-11 Summary'!N9,'09-11 Summary'!N13,'09-11 Summary'!N21,'09-11 Summary'!N28,'09-11 Summary'!N29,'09-11 Summary'!N40,'09-11 Summary'!N42,'09-11 Summary'!N44,'09-11 Summary'!N46,'09-11 Summary'!N49)</f>
        <v>50623.25</v>
      </c>
      <c r="H12" s="196">
        <f>SUM('09-11 Summary'!N34,'09-11 Summary'!N35)</f>
        <v>1855</v>
      </c>
      <c r="I12" s="185"/>
      <c r="J12" s="51"/>
      <c r="K12" s="51"/>
      <c r="L12" s="52"/>
      <c r="M12" s="51"/>
      <c r="N12" s="53"/>
      <c r="O12" s="51"/>
      <c r="P12" s="51"/>
      <c r="Q12" s="51"/>
      <c r="R12" s="52"/>
      <c r="S12" s="63"/>
      <c r="T12" s="52"/>
      <c r="U12" s="51"/>
      <c r="V12" s="51"/>
      <c r="W12" s="51"/>
      <c r="X12" s="51"/>
      <c r="Y12" s="55"/>
      <c r="Z12" s="52"/>
      <c r="AA12" s="51"/>
      <c r="AB12" s="56"/>
      <c r="AC12" s="55"/>
      <c r="AD12" s="52"/>
      <c r="AE12" s="51"/>
      <c r="AF12" s="53"/>
      <c r="AG12" s="51"/>
      <c r="AH12" s="52"/>
      <c r="AI12" s="51"/>
      <c r="AJ12" s="52"/>
      <c r="AK12" s="53"/>
      <c r="AL12" s="52"/>
      <c r="AM12" s="51"/>
      <c r="AN12" s="52"/>
      <c r="AO12" s="53"/>
      <c r="AP12" s="51"/>
      <c r="AQ12" s="52"/>
      <c r="AR12" s="51"/>
      <c r="AS12" s="53"/>
      <c r="AT12" s="53"/>
      <c r="AU12" s="51"/>
      <c r="AV12" s="51"/>
      <c r="AW12" s="53"/>
      <c r="AX12" s="52"/>
      <c r="AY12" s="52"/>
      <c r="AZ12" s="57"/>
    </row>
    <row r="13" spans="1:52" ht="13.5">
      <c r="A13" s="194" t="s">
        <v>13</v>
      </c>
      <c r="B13" s="169">
        <f>'09-11 Summary'!O53</f>
        <v>233078</v>
      </c>
      <c r="C13" s="168">
        <f>'07-09 Summary'!O21</f>
        <v>99000</v>
      </c>
      <c r="D13" s="170">
        <f t="shared" si="0"/>
        <v>134078</v>
      </c>
      <c r="E13" s="171">
        <f t="shared" si="1"/>
        <v>1.3543232323232324</v>
      </c>
      <c r="F13" s="196">
        <f>SUM('09-11 Summary'!O4,'09-11 Summary'!O6,'09-11 Summary'!O10,'09-11 Summary'!O14,'09-11 Summary'!O22,'09-11 Summary'!O30,'09-11 Summary'!O31,'09-11 Summary'!O41,'09-11 Summary'!O43,'09-11 Summary'!O45,'09-11 Summary'!O47,'09-11 Summary'!O50)</f>
        <v>0</v>
      </c>
      <c r="G13" s="196">
        <f>SUM('09-11 Summary'!O3,'09-11 Summary'!O5,'09-11 Summary'!O9,'09-11 Summary'!O13,'09-11 Summary'!O21,'09-11 Summary'!O28,'09-11 Summary'!O29,'09-11 Summary'!O40,'09-11 Summary'!O42,'09-11 Summary'!O44,'09-11 Summary'!O46,'09-11 Summary'!O49)</f>
        <v>62720</v>
      </c>
      <c r="H13" s="196">
        <f>SUM('09-11 Summary'!O34,'09-11 Summary'!O35)</f>
        <v>0</v>
      </c>
      <c r="I13" s="185"/>
      <c r="J13" s="51"/>
      <c r="K13" s="51"/>
      <c r="L13" s="52"/>
      <c r="M13" s="51"/>
      <c r="N13" s="53"/>
      <c r="O13" s="51"/>
      <c r="P13" s="51"/>
      <c r="Q13" s="51"/>
      <c r="R13" s="52"/>
      <c r="S13" s="63"/>
      <c r="T13" s="52"/>
      <c r="U13" s="51"/>
      <c r="V13" s="51"/>
      <c r="W13" s="51"/>
      <c r="X13" s="51"/>
      <c r="Y13" s="51"/>
      <c r="Z13" s="52"/>
      <c r="AA13" s="51"/>
      <c r="AB13" s="56"/>
      <c r="AC13" s="55"/>
      <c r="AD13" s="52"/>
      <c r="AE13" s="51"/>
      <c r="AF13" s="53"/>
      <c r="AG13" s="51"/>
      <c r="AH13" s="52"/>
      <c r="AI13" s="51"/>
      <c r="AJ13" s="52"/>
      <c r="AK13" s="53"/>
      <c r="AL13" s="52"/>
      <c r="AM13" s="51"/>
      <c r="AN13" s="52"/>
      <c r="AO13" s="53"/>
      <c r="AP13" s="51"/>
      <c r="AQ13" s="52"/>
      <c r="AR13" s="51"/>
      <c r="AS13" s="53"/>
      <c r="AT13" s="53"/>
      <c r="AU13" s="51"/>
      <c r="AV13" s="51"/>
      <c r="AW13" s="53"/>
      <c r="AX13" s="52"/>
      <c r="AY13" s="52"/>
      <c r="AZ13" s="57"/>
    </row>
    <row r="14" spans="1:52" ht="26.25" customHeight="1">
      <c r="A14" s="194" t="s">
        <v>14</v>
      </c>
      <c r="B14" s="169">
        <f>'09-11 Summary'!P53</f>
        <v>1522764.88</v>
      </c>
      <c r="C14" s="168">
        <f>'07-09 Summary'!P21</f>
        <v>330800</v>
      </c>
      <c r="D14" s="170">
        <f t="shared" si="0"/>
        <v>1191964.88</v>
      </c>
      <c r="E14" s="171">
        <f t="shared" si="1"/>
        <v>3.6032795646916562</v>
      </c>
      <c r="F14" s="196">
        <f>SUM('09-11 Summary'!P4,'09-11 Summary'!P6,'09-11 Summary'!P10,'09-11 Summary'!P14,'09-11 Summary'!P22,'09-11 Summary'!P30,'09-11 Summary'!P31,'09-11 Summary'!P41,'09-11 Summary'!P43,'09-11 Summary'!P45,'09-11 Summary'!P47,'09-11 Summary'!P50)</f>
        <v>595950</v>
      </c>
      <c r="G14" s="196">
        <f>SUM('09-11 Summary'!P3,'09-11 Summary'!P5,'09-11 Summary'!P9,'09-11 Summary'!P13,'09-11 Summary'!P13,'09-11 Summary'!P13,'09-11 Summary'!P21,'09-11 Summary'!P28,'09-11 Summary'!P29,'09-11 Summary'!P40,'09-11 Summary'!P42,'09-11 Summary'!P44,'09-11 Summary'!P46,'09-11 Summary'!P49)</f>
        <v>368734.88</v>
      </c>
      <c r="H14" s="196">
        <f>SUM('09-11 Summary'!P34,'09-11 Summary'!P35)</f>
        <v>0</v>
      </c>
      <c r="I14" s="180"/>
      <c r="J14" s="51"/>
      <c r="K14" s="51"/>
      <c r="L14" s="52"/>
      <c r="M14" s="51"/>
      <c r="N14" s="53"/>
      <c r="O14" s="51"/>
      <c r="P14" s="51"/>
      <c r="Q14" s="51"/>
      <c r="R14" s="52"/>
      <c r="S14" s="63"/>
      <c r="T14" s="52"/>
      <c r="U14" s="51"/>
      <c r="V14" s="51"/>
      <c r="W14" s="51"/>
      <c r="X14" s="51"/>
      <c r="Y14" s="51"/>
      <c r="Z14" s="52"/>
      <c r="AA14" s="51"/>
      <c r="AB14" s="56"/>
      <c r="AC14" s="55"/>
      <c r="AD14" s="52"/>
      <c r="AE14" s="51"/>
      <c r="AF14" s="53"/>
      <c r="AG14" s="51"/>
      <c r="AH14" s="52"/>
      <c r="AI14" s="51"/>
      <c r="AJ14" s="52"/>
      <c r="AK14" s="53"/>
      <c r="AL14" s="52"/>
      <c r="AM14" s="51"/>
      <c r="AN14" s="52"/>
      <c r="AO14" s="53"/>
      <c r="AP14" s="51"/>
      <c r="AQ14" s="52"/>
      <c r="AR14" s="51"/>
      <c r="AS14" s="53"/>
      <c r="AT14" s="53"/>
      <c r="AU14" s="51"/>
      <c r="AV14" s="51"/>
      <c r="AW14" s="53"/>
      <c r="AX14" s="52"/>
      <c r="AY14" s="52"/>
      <c r="AZ14" s="57"/>
    </row>
    <row r="15" spans="1:52" ht="13.5">
      <c r="A15" s="194" t="s">
        <v>16</v>
      </c>
      <c r="B15" s="169">
        <f>'09-11 Summary'!Q53</f>
        <v>7752426</v>
      </c>
      <c r="C15" s="168">
        <f>'07-09 Summary'!R21</f>
        <v>4374294.5</v>
      </c>
      <c r="D15" s="170">
        <f>B15-C15</f>
        <v>3378131.5</v>
      </c>
      <c r="E15" s="171">
        <f>SUM(D15/C15)</f>
        <v>0.7722688767297218</v>
      </c>
      <c r="F15" s="196">
        <f>SUM('09-11 Summary'!Q4,'09-11 Summary'!Q6,'09-11 Summary'!Q10,'09-11 Summary'!Q14,'09-11 Summary'!Q18,'09-11 Summary'!Q22,'09-11 Summary'!Q18,'09-11 Summary'!Q30,'09-11 Summary'!Q31,'09-11 Summary'!Q41,'09-11 Summary'!Q43,'09-11 Summary'!Q45,'09-11 Summary'!Q47,'09-11 Summary'!Q50)</f>
        <v>5394480</v>
      </c>
      <c r="G15" s="196">
        <f>SUM('09-11 Summary'!Q3,'09-11 Summary'!Q5,'09-11 Summary'!Q9,'09-11 Summary'!Q13,'09-11 Summary'!Q21,'09-11 Summary'!Q28,'09-11 Summary'!Q29,'09-11 Summary'!Q40,'09-11 Summary'!Q42,'09-11 Summary'!Q44,'09-11 Summary'!Q46,'09-11 Summary'!Q49)</f>
        <v>1899470</v>
      </c>
      <c r="H15" s="196">
        <f>SUM('09-11 Summary'!Q34,'09-11 Summary'!Q35)</f>
        <v>0</v>
      </c>
      <c r="I15" s="180"/>
      <c r="J15" s="51"/>
      <c r="K15" s="51"/>
      <c r="L15" s="52"/>
      <c r="M15" s="51"/>
      <c r="N15" s="53"/>
      <c r="O15" s="53"/>
      <c r="P15" s="51"/>
      <c r="Q15" s="51"/>
      <c r="R15" s="52"/>
      <c r="S15" s="65"/>
      <c r="T15" s="52"/>
      <c r="U15" s="51"/>
      <c r="V15" s="51"/>
      <c r="W15" s="51"/>
      <c r="X15" s="51"/>
      <c r="Y15" s="55"/>
      <c r="Z15" s="52"/>
      <c r="AA15" s="51"/>
      <c r="AB15" s="56"/>
      <c r="AC15" s="55"/>
      <c r="AD15" s="52"/>
      <c r="AE15" s="51"/>
      <c r="AF15" s="53"/>
      <c r="AG15" s="51"/>
      <c r="AH15" s="52"/>
      <c r="AI15" s="51"/>
      <c r="AJ15" s="52"/>
      <c r="AK15" s="53"/>
      <c r="AL15" s="52"/>
      <c r="AM15" s="51"/>
      <c r="AN15" s="52"/>
      <c r="AO15" s="53"/>
      <c r="AP15" s="51"/>
      <c r="AQ15" s="52"/>
      <c r="AR15" s="51"/>
      <c r="AS15" s="53"/>
      <c r="AT15" s="53"/>
      <c r="AU15" s="51"/>
      <c r="AV15" s="51"/>
      <c r="AW15" s="53"/>
      <c r="AX15" s="52"/>
      <c r="AY15" s="52"/>
      <c r="AZ15" s="57"/>
    </row>
    <row r="16" spans="1:52" ht="13.5">
      <c r="A16" s="194" t="s">
        <v>15</v>
      </c>
      <c r="B16" s="169">
        <f>'09-11 Summary'!R53</f>
        <v>579052.5</v>
      </c>
      <c r="C16" s="168">
        <f>'07-09 Summary'!Q21</f>
        <v>1191600</v>
      </c>
      <c r="D16" s="170">
        <f t="shared" si="0"/>
        <v>-612547.5</v>
      </c>
      <c r="E16" s="171">
        <f t="shared" si="1"/>
        <v>-0.5140546324269889</v>
      </c>
      <c r="F16" s="196">
        <f>SUM('09-11 Summary'!R4,'09-11 Summary'!R6,'09-11 Summary'!R10,'09-11 Summary'!R14,'09-11 Summary'!R22,'09-11 Summary'!R30,'09-11 Summary'!R31,'09-11 Summary'!R41,'09-11 Summary'!R43,'09-11 Summary'!R45,'09-11 Summary'!R47,'09-11 Summary'!R50)</f>
        <v>366840</v>
      </c>
      <c r="G16" s="196">
        <f>SUM('09-11 Summary'!R3,'09-11 Summary'!R5,'09-11 Summary'!R9,'09-11 Summary'!R13,'09-11 Summary'!R21,'09-11 Summary'!R28,'09-11 Summary'!R29,'09-11 Summary'!R42,'09-11 Summary'!R40,'09-11 Summary'!R44,'09-11 Summary'!R46,'09-11 Summary'!R48,'09-11 Summary'!R48,'09-11 Summary'!R49)</f>
        <v>110922.5</v>
      </c>
      <c r="H16" s="196">
        <f>SUM('09-11 Summary'!R34:R35)</f>
        <v>0</v>
      </c>
      <c r="I16" s="185"/>
      <c r="J16" s="51"/>
      <c r="K16" s="51"/>
      <c r="L16" s="52"/>
      <c r="M16" s="51"/>
      <c r="N16" s="53"/>
      <c r="O16" s="53"/>
      <c r="P16" s="51"/>
      <c r="Q16" s="51"/>
      <c r="R16" s="64"/>
      <c r="S16" s="63"/>
      <c r="T16" s="52"/>
      <c r="U16" s="51"/>
      <c r="V16" s="51"/>
      <c r="W16" s="51"/>
      <c r="X16" s="51"/>
      <c r="Y16" s="51"/>
      <c r="Z16" s="52"/>
      <c r="AA16" s="51"/>
      <c r="AB16" s="56"/>
      <c r="AC16" s="55"/>
      <c r="AD16" s="52"/>
      <c r="AE16" s="51"/>
      <c r="AF16" s="53"/>
      <c r="AG16" s="51"/>
      <c r="AH16" s="52"/>
      <c r="AI16" s="51"/>
      <c r="AJ16" s="52"/>
      <c r="AK16" s="53"/>
      <c r="AL16" s="52"/>
      <c r="AM16" s="51"/>
      <c r="AN16" s="64"/>
      <c r="AO16" s="53"/>
      <c r="AP16" s="51"/>
      <c r="AQ16" s="52"/>
      <c r="AR16" s="51"/>
      <c r="AS16" s="53"/>
      <c r="AT16" s="53"/>
      <c r="AU16" s="51"/>
      <c r="AV16" s="51"/>
      <c r="AW16" s="53"/>
      <c r="AX16" s="52"/>
      <c r="AY16" s="52"/>
      <c r="AZ16" s="57"/>
    </row>
    <row r="17" spans="1:52" ht="13.5">
      <c r="A17" s="194" t="s">
        <v>17</v>
      </c>
      <c r="B17" s="169">
        <f>'09-11 Summary'!S53</f>
        <v>1863636</v>
      </c>
      <c r="C17" s="168">
        <f>'07-09 Summary'!S21</f>
        <v>589000</v>
      </c>
      <c r="D17" s="170">
        <f t="shared" si="0"/>
        <v>1274636</v>
      </c>
      <c r="E17" s="171">
        <f t="shared" si="1"/>
        <v>2.164067911714771</v>
      </c>
      <c r="F17" s="196">
        <f>SUM('09-11 Summary'!S4,'09-11 Summary'!S6,'09-11 Summary'!S10,'09-11 Summary'!S14,'09-11 Summary'!S22,'09-11 Summary'!S30,'09-11 Summary'!S31,'09-11 Summary'!S41,'09-11 Summary'!S43,'09-11 Summary'!S45,'09-11 Summary'!S47,'09-11 Summary'!S50)</f>
        <v>400000</v>
      </c>
      <c r="G17" s="196">
        <f>SUM('09-11 Summary'!S3,'09-11 Summary'!S5,'09-11 Summary'!S9,'09-11 Summary'!S13,'09-11 Summary'!S21,'09-11 Summary'!S28,'09-11 Summary'!S29,'09-11 Summary'!S40,'09-11 Summary'!S42,'09-11 Summary'!S44,'09-11 Summary'!S46,'09-11 Summary'!S49)</f>
        <v>267145</v>
      </c>
      <c r="H17" s="196">
        <f>SUM('09-11 Summary'!S34,'09-11 Summary'!S35)</f>
        <v>505250</v>
      </c>
      <c r="I17" s="185"/>
      <c r="J17" s="51"/>
      <c r="K17" s="51"/>
      <c r="L17" s="52"/>
      <c r="M17" s="51"/>
      <c r="N17" s="53"/>
      <c r="O17" s="53"/>
      <c r="P17" s="51"/>
      <c r="Q17" s="51"/>
      <c r="R17" s="52"/>
      <c r="S17" s="63"/>
      <c r="T17" s="52"/>
      <c r="U17" s="51"/>
      <c r="V17" s="51"/>
      <c r="W17" s="51"/>
      <c r="X17" s="51"/>
      <c r="Y17" s="55"/>
      <c r="Z17" s="52"/>
      <c r="AA17" s="51"/>
      <c r="AB17" s="56"/>
      <c r="AC17" s="55"/>
      <c r="AD17" s="52"/>
      <c r="AE17" s="51"/>
      <c r="AF17" s="53"/>
      <c r="AG17" s="51"/>
      <c r="AH17" s="52"/>
      <c r="AI17" s="51"/>
      <c r="AJ17" s="52"/>
      <c r="AK17" s="53"/>
      <c r="AL17" s="52"/>
      <c r="AM17" s="51"/>
      <c r="AN17" s="52"/>
      <c r="AO17" s="53"/>
      <c r="AP17" s="51"/>
      <c r="AQ17" s="52"/>
      <c r="AR17" s="51"/>
      <c r="AS17" s="53"/>
      <c r="AT17" s="53"/>
      <c r="AU17" s="51"/>
      <c r="AV17" s="51"/>
      <c r="AW17" s="53"/>
      <c r="AX17" s="52"/>
      <c r="AY17" s="52"/>
      <c r="AZ17" s="57"/>
    </row>
    <row r="18" spans="1:52" ht="15.75" customHeight="1">
      <c r="A18" s="194" t="s">
        <v>18</v>
      </c>
      <c r="B18" s="169">
        <f>'09-11 Summary'!T53</f>
        <v>716428.24</v>
      </c>
      <c r="C18" s="168">
        <f>'07-09 Summary'!T21</f>
        <v>2268000</v>
      </c>
      <c r="D18" s="170">
        <f t="shared" si="0"/>
        <v>-1551571.76</v>
      </c>
      <c r="E18" s="171">
        <f t="shared" si="1"/>
        <v>-0.6841145326278659</v>
      </c>
      <c r="F18" s="196">
        <f>SUM('09-11 Summary'!T4,'09-11 Summary'!T6,'09-11 Summary'!T10,'09-11 Summary'!T14,'09-11 Summary'!T22,'09-11 Summary'!T30,'09-11 Summary'!T31,'09-11 Summary'!T41,'09-11 Summary'!T43,'09-11 Summary'!T45,'09-11 Summary'!T47,'09-11 Summary'!T50)</f>
        <v>66300</v>
      </c>
      <c r="G18" s="196">
        <f>SUM('09-11 Summary'!T28,'09-11 Summary'!T3,'09-11 Summary'!T5,'09-11 Summary'!T9,'09-11 Summary'!T13,'09-11 Summary'!T21,'09-11 Summary'!T29,'09-11 Summary'!T40,'09-11 Summary'!T42,'09-11 Summary'!T44,'09-11 Summary'!T46,'09-11 Summary'!T48,'09-11 Summary'!T48,'09-11 Summary'!T49)</f>
        <v>527666.64</v>
      </c>
      <c r="H18" s="196">
        <f>SUM('09-11 Summary'!T34,'09-11 Summary'!T35)</f>
        <v>0</v>
      </c>
      <c r="I18" s="185"/>
      <c r="J18" s="51"/>
      <c r="K18" s="51"/>
      <c r="L18" s="52"/>
      <c r="M18" s="51"/>
      <c r="N18" s="53"/>
      <c r="O18" s="53"/>
      <c r="P18" s="51"/>
      <c r="Q18" s="51"/>
      <c r="R18" s="52"/>
      <c r="S18" s="63"/>
      <c r="T18" s="52"/>
      <c r="U18" s="51"/>
      <c r="V18" s="51"/>
      <c r="W18" s="51"/>
      <c r="X18" s="51"/>
      <c r="Y18" s="55"/>
      <c r="Z18" s="52"/>
      <c r="AA18" s="51"/>
      <c r="AB18" s="56"/>
      <c r="AC18" s="55"/>
      <c r="AD18" s="52"/>
      <c r="AE18" s="51"/>
      <c r="AF18" s="53"/>
      <c r="AG18" s="51"/>
      <c r="AH18" s="52"/>
      <c r="AI18" s="51"/>
      <c r="AJ18" s="52"/>
      <c r="AK18" s="53"/>
      <c r="AL18" s="52"/>
      <c r="AM18" s="51"/>
      <c r="AN18" s="52"/>
      <c r="AO18" s="53"/>
      <c r="AP18" s="53"/>
      <c r="AQ18" s="52"/>
      <c r="AR18" s="51"/>
      <c r="AS18" s="53"/>
      <c r="AT18" s="53"/>
      <c r="AU18" s="51"/>
      <c r="AV18" s="51"/>
      <c r="AW18" s="53"/>
      <c r="AX18" s="52"/>
      <c r="AY18" s="52"/>
      <c r="AZ18" s="57"/>
    </row>
    <row r="19" spans="1:52" ht="15" customHeight="1">
      <c r="A19" s="194" t="s">
        <v>19</v>
      </c>
      <c r="B19" s="169">
        <f>'09-11 Summary'!U53</f>
        <v>819884.25</v>
      </c>
      <c r="C19" s="168">
        <f>'07-09 Summary'!U21</f>
        <v>418260</v>
      </c>
      <c r="D19" s="170">
        <f t="shared" si="0"/>
        <v>401624.25</v>
      </c>
      <c r="E19" s="171">
        <f t="shared" si="1"/>
        <v>0.9602262946492612</v>
      </c>
      <c r="F19" s="196">
        <f>SUM('09-11 Summary'!U4,'09-11 Summary'!U6,'09-11 Summary'!U10,'09-11 Summary'!U14,'09-11 Summary'!U22,'09-11 Summary'!U30,'09-11 Summary'!U31,'09-11 Summary'!U41,'09-11 Summary'!U43,'09-11 Summary'!U45,'09-11 Summary'!U47,'09-11 Summary'!U50)</f>
        <v>326000</v>
      </c>
      <c r="G19" s="196">
        <f>SUM('09-11 Summary'!U3,'09-11 Summary'!U5,'09-11 Summary'!U9,'09-11 Summary'!U13,'09-11 Summary'!U21,'09-11 Summary'!U28,'09-11 Summary'!U29,'09-11 Summary'!U40,'09-11 Summary'!U42,'09-11 Summary'!U44,'09-11 Summary'!U46,'09-11 Summary'!U49)</f>
        <v>266038.25</v>
      </c>
      <c r="H19" s="196">
        <f>SUM('09-11 Summary'!U34,'09-11 Summary'!U35)</f>
        <v>91898</v>
      </c>
      <c r="I19" s="185"/>
      <c r="J19" s="51"/>
      <c r="K19" s="51"/>
      <c r="L19" s="53"/>
      <c r="M19" s="51"/>
      <c r="N19" s="53"/>
      <c r="O19" s="53"/>
      <c r="P19" s="51"/>
      <c r="Q19" s="51"/>
      <c r="R19" s="52"/>
      <c r="S19" s="65"/>
      <c r="T19" s="52"/>
      <c r="U19" s="51"/>
      <c r="V19" s="51"/>
      <c r="W19" s="51"/>
      <c r="X19" s="53"/>
      <c r="Y19" s="55"/>
      <c r="Z19" s="52"/>
      <c r="AA19" s="51"/>
      <c r="AB19" s="56"/>
      <c r="AC19" s="55"/>
      <c r="AD19" s="52"/>
      <c r="AE19" s="51"/>
      <c r="AF19" s="53"/>
      <c r="AG19" s="51"/>
      <c r="AH19" s="52"/>
      <c r="AI19" s="51"/>
      <c r="AJ19" s="52"/>
      <c r="AK19" s="53"/>
      <c r="AL19" s="52"/>
      <c r="AM19" s="51"/>
      <c r="AN19" s="52"/>
      <c r="AO19" s="53"/>
      <c r="AP19" s="53"/>
      <c r="AQ19" s="52"/>
      <c r="AR19" s="51"/>
      <c r="AS19" s="53"/>
      <c r="AT19" s="53"/>
      <c r="AU19" s="51"/>
      <c r="AV19" s="51"/>
      <c r="AW19" s="53"/>
      <c r="AX19" s="52"/>
      <c r="AY19" s="52"/>
      <c r="AZ19" s="57"/>
    </row>
    <row r="20" spans="1:52" ht="15.75" customHeight="1">
      <c r="A20" s="194" t="s">
        <v>20</v>
      </c>
      <c r="B20" s="169">
        <f>'09-11 Summary'!V53</f>
        <v>2943260.3400000003</v>
      </c>
      <c r="C20" s="172">
        <f>'07-09 Summary'!V21</f>
        <v>3279220</v>
      </c>
      <c r="D20" s="170">
        <f t="shared" si="0"/>
        <v>-335959.6599999997</v>
      </c>
      <c r="E20" s="171">
        <f t="shared" si="1"/>
        <v>-0.10245108897847649</v>
      </c>
      <c r="F20" s="196">
        <f>SUM('09-11 Summary'!V4,'09-11 Summary'!V6,'09-11 Summary'!V10,'09-11 Summary'!V14,'09-11 Summary'!V22,'09-11 Summary'!V30,'09-11 Summary'!V31,'09-11 Summary'!V41,'09-11 Summary'!V43,'09-11 Summary'!V45,'09-11 Summary'!V47,'09-11 Summary'!V50)</f>
        <v>1958800</v>
      </c>
      <c r="G20" s="196">
        <f>SUM('09-11 Summary'!V3,'09-11 Summary'!V5,'09-11 Summary'!V9,'09-11 Summary'!V13,'09-11 Summary'!V21,'09-11 Summary'!V28,'09-11 Summary'!V29,'09-11 Summary'!V40,'09-11 Summary'!V42,'09-11 Summary'!V44,'09-11 Summary'!V46,'09-11 Summary'!V48,'09-11 Summary'!V48,'09-11 Summary'!V49)</f>
        <v>527768.0000000001</v>
      </c>
      <c r="H20" s="196">
        <f>SUM('09-11 Summary'!V34,'09-11 Summary'!V35)</f>
        <v>34146.16</v>
      </c>
      <c r="I20" s="186"/>
      <c r="J20" s="66"/>
      <c r="K20" s="66"/>
      <c r="L20" s="66"/>
      <c r="M20" s="66"/>
      <c r="N20" s="66"/>
      <c r="O20" s="66"/>
      <c r="P20" s="66"/>
      <c r="Q20" s="66"/>
      <c r="R20" s="66"/>
      <c r="S20" s="66"/>
      <c r="T20" s="66"/>
      <c r="U20" s="66"/>
      <c r="V20" s="66"/>
      <c r="W20" s="66"/>
      <c r="X20" s="66"/>
      <c r="Y20" s="66"/>
      <c r="Z20" s="66"/>
      <c r="AA20" s="66"/>
      <c r="AB20" s="67"/>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8"/>
    </row>
    <row r="21" spans="1:53" ht="15.75" customHeight="1">
      <c r="A21" s="194" t="s">
        <v>21</v>
      </c>
      <c r="B21" s="169">
        <f>'09-11 Summary'!W53</f>
        <v>3065560</v>
      </c>
      <c r="C21" s="172">
        <f>'07-09 Summary'!W21</f>
        <v>946500</v>
      </c>
      <c r="D21" s="170">
        <f t="shared" si="0"/>
        <v>2119060</v>
      </c>
      <c r="E21" s="171">
        <f t="shared" si="1"/>
        <v>2.238837823560486</v>
      </c>
      <c r="F21" s="196">
        <f>SUM('09-11 Summary'!W4,'09-11 Summary'!W6,'09-11 Summary'!W10,'09-11 Summary'!W14,'09-11 Summary'!W22,'09-11 Summary'!W30,'09-11 Summary'!W31,'09-11 Summary'!W41,'09-11 Summary'!W43,'09-11 Summary'!W45,'09-11 Summary'!W47,'09-11 Summary'!W50)</f>
        <v>2132350</v>
      </c>
      <c r="G21" s="196">
        <f>SUM('09-11 Summary'!W3,'09-11 Summary'!W5,'09-11 Summary'!W9,'09-11 Summary'!W13,'09-11 Summary'!W21,'09-11 Summary'!W28,'09-11 Summary'!W29,'09-11 Summary'!W40,'09-11 Summary'!W42,'09-11 Summary'!W44,'09-11 Summary'!W46,'09-11 Summary'!W49)</f>
        <v>366170</v>
      </c>
      <c r="H21" s="196">
        <f>SUM('09-11 Summary'!W34,'09-11 Summary'!W35)</f>
        <v>53280</v>
      </c>
      <c r="I21" s="187"/>
      <c r="J21" s="69"/>
      <c r="K21" s="69"/>
      <c r="L21" s="69"/>
      <c r="M21" s="69"/>
      <c r="N21" s="69"/>
      <c r="O21" s="69"/>
      <c r="P21" s="69"/>
      <c r="Q21" s="65"/>
      <c r="R21" s="69"/>
      <c r="S21" s="69"/>
      <c r="T21" s="69"/>
      <c r="U21" s="69"/>
      <c r="V21" s="69"/>
      <c r="W21" s="69"/>
      <c r="X21" s="69"/>
      <c r="Y21" s="69"/>
      <c r="Z21" s="69"/>
      <c r="AA21" s="69"/>
      <c r="AB21" s="70"/>
      <c r="AC21" s="69"/>
      <c r="AD21" s="69"/>
      <c r="AE21" s="69"/>
      <c r="AF21" s="69"/>
      <c r="AG21" s="69"/>
      <c r="AH21" s="69"/>
      <c r="AI21" s="69"/>
      <c r="AJ21" s="69"/>
      <c r="AK21" s="69"/>
      <c r="AL21" s="69"/>
      <c r="AM21" s="69"/>
      <c r="AN21" s="69"/>
      <c r="AO21" s="69"/>
      <c r="AP21" s="69"/>
      <c r="AQ21" s="69"/>
      <c r="AR21" s="69"/>
      <c r="AS21" s="71"/>
      <c r="AT21" s="69"/>
      <c r="AU21" s="69"/>
      <c r="AV21" s="69"/>
      <c r="AW21" s="69"/>
      <c r="AX21" s="69"/>
      <c r="AY21" s="69"/>
      <c r="AZ21" s="72"/>
      <c r="BA21" s="38"/>
    </row>
    <row r="22" spans="1:52" ht="15">
      <c r="A22" s="194" t="s">
        <v>22</v>
      </c>
      <c r="B22" s="169">
        <f>'09-11 Summary'!X53</f>
        <v>1328015</v>
      </c>
      <c r="C22" s="173">
        <f>'07-09 Summary'!X21</f>
        <v>757000</v>
      </c>
      <c r="D22" s="170">
        <f t="shared" si="0"/>
        <v>571015</v>
      </c>
      <c r="E22" s="171">
        <f t="shared" si="1"/>
        <v>0.7543130779392339</v>
      </c>
      <c r="F22" s="196">
        <f>SUM('09-11 Summary'!X4,'09-11 Summary'!X6,'09-11 Summary'!X10,'09-11 Summary'!X14,'09-11 Summary'!X22,'09-11 Summary'!X30,'09-11 Summary'!X31,'09-11 Summary'!X41,'09-11 Summary'!X43,'09-11 Summary'!X45,'09-11 Summary'!X47,'09-11 Summary'!X50)</f>
        <v>809000</v>
      </c>
      <c r="G22" s="196">
        <f>SUM('09-11 Summary'!X3,'09-11 Summary'!X5,'09-11 Summary'!X9,'09-11 Summary'!X13,'09-11 Summary'!X21,'09-11 Summary'!X28,'09-11 Summary'!X29,'09-11 Summary'!X40,'09-11 Summary'!X42,'09-11 Summary'!X44,'09-11 Summary'!X46,'09-11 Summary'!X49)</f>
        <v>346440</v>
      </c>
      <c r="H22" s="196">
        <f>SUM('09-11 Summary'!X34,'09-11 Summary'!X35)</f>
        <v>0</v>
      </c>
      <c r="I22" s="191"/>
      <c r="J22" s="69"/>
      <c r="K22" s="69"/>
      <c r="L22" s="69"/>
      <c r="M22" s="69"/>
      <c r="N22" s="69"/>
      <c r="O22" s="69"/>
      <c r="P22" s="71"/>
      <c r="Q22" s="63"/>
      <c r="R22" s="69"/>
      <c r="S22" s="69"/>
      <c r="T22" s="69"/>
      <c r="U22" s="69"/>
      <c r="V22" s="69"/>
      <c r="W22" s="69"/>
      <c r="X22" s="69"/>
      <c r="Y22" s="69"/>
      <c r="Z22" s="69"/>
      <c r="AA22" s="69"/>
      <c r="AB22" s="70"/>
      <c r="AC22" s="69"/>
      <c r="AD22" s="69"/>
      <c r="AE22" s="69"/>
      <c r="AF22" s="69"/>
      <c r="AG22" s="69"/>
      <c r="AH22" s="69"/>
      <c r="AI22" s="70"/>
      <c r="AJ22" s="69"/>
      <c r="AK22" s="69"/>
      <c r="AL22" s="69"/>
      <c r="AM22" s="69"/>
      <c r="AN22" s="69"/>
      <c r="AO22" s="69"/>
      <c r="AP22" s="69"/>
      <c r="AQ22" s="69"/>
      <c r="AR22" s="69"/>
      <c r="AS22" s="69"/>
      <c r="AT22" s="69"/>
      <c r="AU22" s="69"/>
      <c r="AV22" s="69"/>
      <c r="AW22" s="69"/>
      <c r="AX22" s="69"/>
      <c r="AY22" s="69"/>
      <c r="AZ22" s="72"/>
    </row>
    <row r="23" spans="1:52" ht="15">
      <c r="A23" s="194" t="s">
        <v>23</v>
      </c>
      <c r="B23" s="169">
        <f>'09-11 Summary'!Y53</f>
        <v>3055753.9599999995</v>
      </c>
      <c r="C23" s="172">
        <f>'07-09 Summary'!Y21</f>
        <v>704000</v>
      </c>
      <c r="D23" s="170">
        <f t="shared" si="0"/>
        <v>2351753.9599999995</v>
      </c>
      <c r="E23" s="171">
        <f t="shared" si="1"/>
        <v>3.3405596022727266</v>
      </c>
      <c r="F23" s="196">
        <f>SUM('09-11 Summary'!Y4,'09-11 Summary'!Y6,'09-11 Summary'!Y10,'09-11 Summary'!Y14,'09-11 Summary'!Y22,'09-11 Summary'!Y30,'09-11 Summary'!Y31,'09-11 Summary'!Y41,'09-11 Summary'!Y43,'09-11 Summary'!Y45,'09-11 Summary'!Y47,'09-11 Summary'!Y50)</f>
        <v>1192000</v>
      </c>
      <c r="G23" s="196">
        <f>SUM('09-11 Summary'!Y3,'09-11 Summary'!Y5,'09-11 Summary'!Y9,'09-11 Summary'!Y13,'09-11 Summary'!Y21,'09-11 Summary'!Y28,'09-11 Summary'!Y29,'09-11 Summary'!Y40,'09-11 Summary'!Y42,'09-11 Summary'!Y44,'09-11 Summary'!Y46,'09-11 Summary'!Y49)</f>
        <v>1242671.45</v>
      </c>
      <c r="H23" s="196">
        <f>SUM('09-11 Summary'!Y34,'09-11 Summary'!Y35)</f>
        <v>262120.7</v>
      </c>
      <c r="I23" s="190"/>
      <c r="J23" s="71"/>
      <c r="K23" s="71"/>
      <c r="L23" s="71"/>
      <c r="M23" s="71"/>
      <c r="N23" s="71"/>
      <c r="O23" s="71"/>
      <c r="P23" s="71"/>
      <c r="Q23" s="71"/>
      <c r="R23" s="71"/>
      <c r="S23" s="71"/>
      <c r="T23" s="71"/>
      <c r="U23" s="71"/>
      <c r="V23" s="71"/>
      <c r="W23" s="71"/>
      <c r="X23" s="71"/>
      <c r="Y23" s="71"/>
      <c r="Z23" s="71"/>
      <c r="AA23" s="71"/>
      <c r="AB23" s="73"/>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4"/>
    </row>
    <row r="24" spans="1:52" ht="15.75" customHeight="1">
      <c r="A24" s="194" t="s">
        <v>24</v>
      </c>
      <c r="B24" s="169">
        <f>'09-11 Summary'!Z53</f>
        <v>329157.24999999994</v>
      </c>
      <c r="C24" s="172">
        <f>'07-09 Summary'!Z21</f>
        <v>129152.6</v>
      </c>
      <c r="D24" s="170">
        <f t="shared" si="0"/>
        <v>200004.64999999994</v>
      </c>
      <c r="E24" s="171">
        <f t="shared" si="1"/>
        <v>1.5485917434105076</v>
      </c>
      <c r="F24" s="196">
        <f>SUM('09-11 Summary'!Z4,'09-11 Summary'!Z6,'09-11 Summary'!Z10,'09-11 Summary'!Z14,'09-11 Summary'!Z22,'09-11 Summary'!Z30,'09-11 Summary'!Z31,'09-11 Summary'!Z41,'09-11 Summary'!Z43,'09-11 Summary'!Z45,'09-11 Summary'!Z47,'09-11 Summary'!Z50)</f>
        <v>160127.25</v>
      </c>
      <c r="G24" s="196">
        <f>SUM('09-11 Summary'!Z3,'09-11 Summary'!Z5,'09-11 Summary'!Z9,'09-11 Summary'!Z13,'09-11 Summary'!Z21,'09-11 Summary'!Z28,'09-11 Summary'!Z29,'09-11 Summary'!Z40,'09-11 Summary'!Z42,'09-11 Summary'!Z44,'09-11 Summary'!Z46,'09-11 Summary'!Z49)</f>
        <v>162972.9</v>
      </c>
      <c r="H24" s="196">
        <f>SUM('09-11 Summary'!Z34,'09-11 Summary'!Z35)</f>
        <v>0</v>
      </c>
      <c r="I24" s="187"/>
      <c r="J24" s="71"/>
      <c r="K24" s="71"/>
      <c r="L24" s="71"/>
      <c r="M24" s="71"/>
      <c r="N24" s="71"/>
      <c r="O24" s="71"/>
      <c r="P24" s="71"/>
      <c r="Q24" s="71"/>
      <c r="R24" s="71"/>
      <c r="S24" s="71"/>
      <c r="T24" s="71"/>
      <c r="U24" s="71"/>
      <c r="V24" s="71"/>
      <c r="W24" s="71"/>
      <c r="X24" s="71"/>
      <c r="Y24" s="71"/>
      <c r="Z24" s="71"/>
      <c r="AA24" s="71"/>
      <c r="AB24" s="73"/>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4"/>
    </row>
    <row r="25" spans="1:52" ht="15.75" customHeight="1">
      <c r="A25" s="194" t="s">
        <v>25</v>
      </c>
      <c r="B25" s="169">
        <f>'09-11 Summary'!AA53</f>
        <v>7817548</v>
      </c>
      <c r="C25" s="172">
        <f>'07-09 Summary'!AA21</f>
        <v>1230080</v>
      </c>
      <c r="D25" s="170">
        <f t="shared" si="0"/>
        <v>6587468</v>
      </c>
      <c r="E25" s="171">
        <f t="shared" si="1"/>
        <v>5.355316727367326</v>
      </c>
      <c r="F25" s="196">
        <f>SUM('09-11 Summary'!AA4,'09-11 Summary'!AA6,'09-11 Summary'!AA10,'09-11 Summary'!AA14,'09-11 Summary'!AA22,'09-11 Summary'!AA30,'09-11 Summary'!AA31,'09-11 Summary'!AA41,'09-11 Summary'!AA43,'09-11 Summary'!AA45,'09-11 Summary'!AA47,'09-11 Summary'!AA50)</f>
        <v>142400</v>
      </c>
      <c r="G25" s="196">
        <f>SUM('09-11 Summary'!AA3,'09-11 Summary'!AA5,'09-11 Summary'!AA9,'09-11 Summary'!AA13,'09-11 Summary'!AA21,'09-11 Summary'!AA28,'09-11 Summary'!AA29,'09-11 Summary'!AA40,'09-11 Summary'!AA42,'09-11 Summary'!AA44,'09-11 Summary'!AA46,'09-11 Summary'!AA48,'09-11 Summary'!AA48,'09-11 Summary'!AA49)</f>
        <v>535968</v>
      </c>
      <c r="H25" s="196">
        <f>SUM('09-11 Summary'!AA34,'09-11 Summary'!AA35)</f>
        <v>6989180</v>
      </c>
      <c r="I25" s="189"/>
      <c r="J25" s="71"/>
      <c r="K25" s="71"/>
      <c r="L25" s="71"/>
      <c r="M25" s="71"/>
      <c r="N25" s="71"/>
      <c r="O25" s="71"/>
      <c r="P25" s="71"/>
      <c r="Q25" s="71"/>
      <c r="R25" s="71"/>
      <c r="S25" s="71"/>
      <c r="T25" s="71"/>
      <c r="U25" s="71"/>
      <c r="V25" s="71"/>
      <c r="W25" s="71"/>
      <c r="X25" s="71"/>
      <c r="Y25" s="71"/>
      <c r="Z25" s="71"/>
      <c r="AA25" s="71"/>
      <c r="AB25" s="73"/>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4"/>
    </row>
    <row r="26" spans="1:52" ht="15">
      <c r="A26" s="194" t="s">
        <v>26</v>
      </c>
      <c r="B26" s="169">
        <f>'09-11 Summary'!AB53</f>
        <v>3646641.25</v>
      </c>
      <c r="C26" s="172">
        <f>'07-09 Summary'!AB21</f>
        <v>813000</v>
      </c>
      <c r="D26" s="170">
        <f t="shared" si="0"/>
        <v>2833641.25</v>
      </c>
      <c r="E26" s="171">
        <f t="shared" si="1"/>
        <v>3.4854135916359166</v>
      </c>
      <c r="F26" s="196">
        <f>SUM('09-11 Summary'!AB6,'09-11 Summary'!AB4,'09-11 Summary'!AB10,'09-11 Summary'!AB14,'09-11 Summary'!AB22,'09-11 Summary'!AB30,'09-11 Summary'!AB31,'09-11 Summary'!AB41,'09-11 Summary'!AB43,'09-11 Summary'!AB45,'09-11 Summary'!AB47,'09-11 Summary'!AB50)</f>
        <v>1686676.25</v>
      </c>
      <c r="G26" s="196">
        <f>SUM('09-11 Summary'!AB3,'09-11 Summary'!AB5,'09-11 Summary'!AB9,'09-11 Summary'!AB13,'09-11 Summary'!AB21,'09-11 Summary'!AB28,'09-11 Summary'!AB29,'09-11 Summary'!AB40,'09-11 Summary'!AB42,'09-11 Summary'!AB44,'09-11 Summary'!AB46,'09-11 Summary'!AB49)</f>
        <v>1027347.5</v>
      </c>
      <c r="H26" s="196">
        <f>SUM('09-11 Summary'!AB34,'09-11 Summary'!AB35)</f>
        <v>316740</v>
      </c>
      <c r="I26" s="189"/>
      <c r="J26" s="71"/>
      <c r="K26" s="71"/>
      <c r="L26" s="71"/>
      <c r="M26" s="71"/>
      <c r="N26" s="71"/>
      <c r="O26" s="71"/>
      <c r="P26" s="71"/>
      <c r="Q26" s="71"/>
      <c r="R26" s="71"/>
      <c r="S26" s="71"/>
      <c r="T26" s="71"/>
      <c r="U26" s="71"/>
      <c r="V26" s="71"/>
      <c r="W26" s="71"/>
      <c r="X26" s="71"/>
      <c r="Y26" s="71"/>
      <c r="Z26" s="71"/>
      <c r="AA26" s="71"/>
      <c r="AB26" s="73"/>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4"/>
    </row>
    <row r="27" spans="1:52" ht="15.75" customHeight="1">
      <c r="A27" s="194" t="s">
        <v>27</v>
      </c>
      <c r="B27" s="169">
        <f>'09-11 Summary'!AC53</f>
        <v>640094</v>
      </c>
      <c r="C27" s="172">
        <f>'07-09 Summary'!AC21</f>
        <v>368060</v>
      </c>
      <c r="D27" s="170">
        <f t="shared" si="0"/>
        <v>272034</v>
      </c>
      <c r="E27" s="171">
        <f t="shared" si="1"/>
        <v>0.7391023202738684</v>
      </c>
      <c r="F27" s="196">
        <f>SUM('09-11 Summary'!AC4,'09-11 Summary'!AC6,'09-11 Summary'!AC10,'09-11 Summary'!AC14,'09-11 Summary'!AC22,'09-11 Summary'!AC30,'09-11 Summary'!AC31,'09-11 Summary'!AC41,'09-11 Summary'!AC43,'09-11 Summary'!AC45,'09-11 Summary'!AC47,'09-11 Summary'!AC50)</f>
        <v>269750</v>
      </c>
      <c r="G27" s="196">
        <f>SUM('09-11 Summary'!AC3,'09-11 Summary'!AC5,'09-11 Summary'!AC9,'09-11 Summary'!AC13,'09-11 Summary'!AC21,'09-11 Summary'!AC28,'09-11 Summary'!AC29,'09-11 Summary'!AC40,'09-11 Summary'!AC42,'09-11 Summary'!AC44,'09-11 Summary'!AC46,'09-11 Summary'!AC48,'09-11 Summary'!AC48,'09-11 Summary'!AC49)</f>
        <v>127424</v>
      </c>
      <c r="H27" s="196">
        <f>SUM('09-11 Summary'!AC34,'09-11 Summary'!AC35)</f>
        <v>14080</v>
      </c>
      <c r="I27" s="189"/>
      <c r="J27" s="75"/>
      <c r="K27" s="75"/>
      <c r="L27" s="75"/>
      <c r="M27" s="75"/>
      <c r="N27" s="75"/>
      <c r="O27" s="75"/>
      <c r="P27" s="75"/>
      <c r="Q27" s="75"/>
      <c r="R27" s="75"/>
      <c r="S27" s="75"/>
      <c r="T27" s="75"/>
      <c r="U27" s="75"/>
      <c r="V27" s="75"/>
      <c r="W27" s="75"/>
      <c r="X27" s="75"/>
      <c r="Y27" s="75"/>
      <c r="Z27" s="75"/>
      <c r="AA27" s="75"/>
      <c r="AB27" s="76"/>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7"/>
    </row>
    <row r="28" spans="1:52" ht="27" customHeight="1">
      <c r="A28" s="194" t="s">
        <v>28</v>
      </c>
      <c r="B28" s="169">
        <f>'09-11 Summary'!AD53</f>
        <v>716505.75</v>
      </c>
      <c r="C28" s="172">
        <f>'07-09 Summary'!AD21</f>
        <v>500000</v>
      </c>
      <c r="D28" s="170">
        <f t="shared" si="0"/>
        <v>216505.75</v>
      </c>
      <c r="E28" s="171">
        <f t="shared" si="1"/>
        <v>0.4330115</v>
      </c>
      <c r="F28" s="196">
        <f>SUM('09-11 Summary'!AD4,'09-11 Summary'!AD6,'09-11 Summary'!AD10,'09-11 Summary'!AD14,'09-11 Summary'!AD22,'09-11 Summary'!AD30,'09-11 Summary'!AD31,'09-11 Summary'!AD41,'09-11 Summary'!AD43,'09-11 Summary'!AD45,'09-11 Summary'!AD47,'09-11 Summary'!AD50)</f>
        <v>262500</v>
      </c>
      <c r="G28" s="196">
        <f>SUM('09-11 Summary'!AD3,'09-11 Summary'!AD5,'09-11 Summary'!AD9,'09-11 Summary'!AD13,'09-11 Summary'!AD21,'09-11 Summary'!AD28,'09-11 Summary'!AD29,'09-11 Summary'!AD40,'09-11 Summary'!AD42,'09-11 Summary'!AD44,'09-11 Summary'!AD46,'09-11 Summary'!AD49)</f>
        <v>322319.75</v>
      </c>
      <c r="H28" s="196">
        <f>SUM('09-11 Summary'!AD34,'09-11 Summary'!AD35)</f>
        <v>0</v>
      </c>
      <c r="I28" s="189"/>
      <c r="J28" s="69"/>
      <c r="K28" s="69"/>
      <c r="L28" s="69"/>
      <c r="M28" s="69"/>
      <c r="N28" s="69"/>
      <c r="O28" s="69"/>
      <c r="P28" s="69"/>
      <c r="Q28" s="69"/>
      <c r="R28" s="69"/>
      <c r="S28" s="69"/>
      <c r="T28" s="69"/>
      <c r="U28" s="69"/>
      <c r="V28" s="69"/>
      <c r="W28" s="69"/>
      <c r="X28" s="69"/>
      <c r="Y28" s="69"/>
      <c r="Z28" s="69"/>
      <c r="AA28" s="69"/>
      <c r="AB28" s="70"/>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72"/>
    </row>
    <row r="29" spans="1:52" ht="15.75" customHeight="1">
      <c r="A29" s="194" t="s">
        <v>29</v>
      </c>
      <c r="B29" s="169">
        <f>'09-11 Summary'!AE53</f>
        <v>665480</v>
      </c>
      <c r="C29" s="172">
        <f>'07-09 Summary'!AE21</f>
        <v>107000</v>
      </c>
      <c r="D29" s="170">
        <f t="shared" si="0"/>
        <v>558480</v>
      </c>
      <c r="E29" s="171">
        <f t="shared" si="1"/>
        <v>5.219439252336449</v>
      </c>
      <c r="F29" s="196">
        <f>SUM('09-11 Summary'!AE30,'09-11 Summary'!AE41,'09-11 Summary'!AE31,'09-11 Summary'!AE43,'09-11 Summary'!AE45,'09-11 Summary'!AE47,'09-11 Summary'!AE50,'09-11 Summary'!AE4,'09-11 Summary'!AE10,'09-11 Summary'!AE6,'09-11 Summary'!AE14,'09-11 Summary'!AE22)</f>
        <v>211880</v>
      </c>
      <c r="G29" s="196">
        <f>SUM('09-11 Summary'!AE3,'09-11 Summary'!AE5,'09-11 Summary'!AE9,'09-11 Summary'!AE13,'09-11 Summary'!AE21,'09-11 Summary'!AE28,'09-11 Summary'!AE29,'09-11 Summary'!AE34,'09-11 Summary'!AE34,'09-11 Summary'!AE40,'09-11 Summary'!AE42,'09-11 Summary'!AE44,'09-11 Summary'!AE46,'09-11 Summary'!AE48,'09-11 Summary'!AE48,'09-11 Summary'!AE49)</f>
        <v>369840</v>
      </c>
      <c r="H29" s="196">
        <f>SUM('09-11 Summary'!AE34,'09-11 Summary'!AE35)</f>
        <v>0</v>
      </c>
      <c r="I29" s="180"/>
      <c r="J29" s="69"/>
      <c r="K29" s="69"/>
      <c r="L29" s="69"/>
      <c r="M29" s="69"/>
      <c r="N29" s="69"/>
      <c r="O29" s="69"/>
      <c r="P29" s="69"/>
      <c r="Q29" s="69"/>
      <c r="R29" s="69"/>
      <c r="S29" s="69"/>
      <c r="T29" s="69"/>
      <c r="U29" s="69"/>
      <c r="V29" s="69"/>
      <c r="W29" s="69"/>
      <c r="X29" s="69"/>
      <c r="Y29" s="69"/>
      <c r="Z29" s="69"/>
      <c r="AA29" s="69"/>
      <c r="AB29" s="70"/>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72"/>
    </row>
    <row r="30" spans="1:52" ht="15.75" customHeight="1">
      <c r="A30" s="194" t="s">
        <v>30</v>
      </c>
      <c r="B30" s="169">
        <f>'09-11 Summary'!AF53</f>
        <v>786158.5</v>
      </c>
      <c r="C30" s="172">
        <f>'07-09 Summary'!AF21</f>
        <v>427600</v>
      </c>
      <c r="D30" s="170">
        <f t="shared" si="0"/>
        <v>358558.5</v>
      </c>
      <c r="E30" s="171">
        <f t="shared" si="1"/>
        <v>0.838537184284378</v>
      </c>
      <c r="F30" s="196">
        <f>SUM('09-11 Summary'!AF4,'09-11 Summary'!AF6,'09-11 Summary'!AF10,'09-11 Summary'!AF14,'09-11 Summary'!AF22,'09-11 Summary'!AF30,'09-11 Summary'!AF31,'09-11 Summary'!AF41,'09-11 Summary'!AF43,'09-11 Summary'!AF45,'09-11 Summary'!AF47,'09-11 Summary'!AF50)</f>
        <v>75000</v>
      </c>
      <c r="G30" s="196">
        <f>SUM('09-11 Summary'!AF5,'09-11 Summary'!AF9,'09-11 Summary'!AF13,'09-11 Summary'!AF21,'09-11 Summary'!AF28,'09-11 Summary'!AF29,'09-11 Summary'!AF40,'09-11 Summary'!AF42,'09-11 Summary'!AF44,'09-11 Summary'!AF46,'09-11 Summary'!AF49)</f>
        <v>283045.5</v>
      </c>
      <c r="H30" s="196">
        <f>SUM('09-11 Summary'!AF34,'09-11 Summary'!AF35)</f>
        <v>0</v>
      </c>
      <c r="I30" s="187"/>
      <c r="J30" s="69"/>
      <c r="K30" s="69"/>
      <c r="L30" s="69"/>
      <c r="M30" s="69"/>
      <c r="N30" s="69"/>
      <c r="O30" s="69"/>
      <c r="P30" s="69"/>
      <c r="Q30" s="69"/>
      <c r="R30" s="69"/>
      <c r="S30" s="69"/>
      <c r="T30" s="69"/>
      <c r="U30" s="69"/>
      <c r="V30" s="69"/>
      <c r="W30" s="69"/>
      <c r="X30" s="69"/>
      <c r="Y30" s="69"/>
      <c r="Z30" s="69"/>
      <c r="AA30" s="69"/>
      <c r="AB30" s="70"/>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72"/>
    </row>
    <row r="31" spans="1:52" ht="15.75" customHeight="1">
      <c r="A31" s="194" t="s">
        <v>31</v>
      </c>
      <c r="B31" s="169">
        <f>'09-11 Summary'!AG53</f>
        <v>418628</v>
      </c>
      <c r="C31" s="172">
        <f>'07-09 Summary'!AG21</f>
        <v>658000</v>
      </c>
      <c r="D31" s="170">
        <f t="shared" si="0"/>
        <v>-239372</v>
      </c>
      <c r="E31" s="171">
        <f t="shared" si="1"/>
        <v>-0.3637872340425532</v>
      </c>
      <c r="F31" s="196">
        <f>SUM('09-11 Summary'!AG4,'09-11 Summary'!AG6,'09-11 Summary'!AG10,'09-11 Summary'!AG14,'09-11 Summary'!AG18,'09-11 Summary'!AG18,'09-11 Summary'!AG22,'09-11 Summary'!AG30,'09-11 Summary'!AG31,'09-11 Summary'!AG41,'09-11 Summary'!AG43,'09-11 Summary'!AG45,'09-11 Summary'!AG47,'09-11 Summary'!AG50)</f>
        <v>0</v>
      </c>
      <c r="G31" s="196">
        <f>SUM('09-11 Summary'!AG5,'09-11 Summary'!AG3,'09-11 Summary'!AG9,'09-11 Summary'!AG13,'09-11 Summary'!AG17,'09-11 Summary'!AG17,'09-11 Summary'!AG21,'09-11 Summary'!AG28,'09-11 Summary'!AG29,'09-11 Summary'!AG40,'09-11 Summary'!AG42,'09-11 Summary'!AG44,'09-11 Summary'!AG46,'09-11 Summary'!AG49)</f>
        <v>178448</v>
      </c>
      <c r="H31" s="196">
        <f>SUM('09-11 Summary'!AG34,'09-11 Summary'!AG35)</f>
        <v>102080</v>
      </c>
      <c r="I31" s="187"/>
      <c r="J31" s="69"/>
      <c r="K31" s="69"/>
      <c r="L31" s="69"/>
      <c r="M31" s="69"/>
      <c r="N31" s="69"/>
      <c r="O31" s="69"/>
      <c r="P31" s="69"/>
      <c r="Q31" s="69"/>
      <c r="R31" s="69"/>
      <c r="S31" s="69"/>
      <c r="T31" s="69"/>
      <c r="U31" s="69"/>
      <c r="V31" s="69"/>
      <c r="W31" s="69"/>
      <c r="X31" s="69"/>
      <c r="Y31" s="69"/>
      <c r="Z31" s="69"/>
      <c r="AA31" s="69"/>
      <c r="AB31" s="70"/>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72"/>
    </row>
    <row r="32" spans="1:52" ht="13.5">
      <c r="A32" s="194" t="s">
        <v>32</v>
      </c>
      <c r="B32" s="169">
        <f>'09-11 Summary'!AH53</f>
        <v>148287.10499999998</v>
      </c>
      <c r="C32" s="172">
        <f>'07-09 Summary'!AH21</f>
        <v>124860</v>
      </c>
      <c r="D32" s="170">
        <f t="shared" si="0"/>
        <v>23427.10499999998</v>
      </c>
      <c r="E32" s="171">
        <f t="shared" si="1"/>
        <v>0.18762698222008634</v>
      </c>
      <c r="F32" s="196">
        <f>SUM('09-11 Summary'!AH4,'09-11 Summary'!AH6,'09-11 Summary'!AH10,'09-11 Summary'!AH14,'09-11 Summary'!AH22,'09-11 Summary'!AH30,'09-11 Summary'!AH31,'09-11 Summary'!AH41,'09-11 Summary'!AH43,'09-11 Summary'!AH45,'09-11 Summary'!AH47,'09-11 Summary'!AH50)</f>
        <v>0</v>
      </c>
      <c r="G32" s="196">
        <f>SUM('09-11 Summary'!AH3,'09-11 Summary'!AH5,'09-11 Summary'!AH9,'09-11 Summary'!AH13,'09-11 Summary'!AH21,'09-11 Summary'!AH28,'09-11 Summary'!AH29,'09-11 Summary'!AH40,'09-11 Summary'!AH42,'09-11 Summary'!AH44,'09-11 Summary'!AH46,'09-11 Summary'!AH49)</f>
        <v>95610.125</v>
      </c>
      <c r="H32" s="196">
        <f>SUM('09-11 Summary'!AH34,'09-11 Summary'!AH35)</f>
        <v>0</v>
      </c>
      <c r="I32" s="187"/>
      <c r="J32" s="69"/>
      <c r="K32" s="69"/>
      <c r="L32" s="69"/>
      <c r="M32" s="69"/>
      <c r="N32" s="69"/>
      <c r="O32" s="69"/>
      <c r="P32" s="69"/>
      <c r="Q32" s="69"/>
      <c r="R32" s="69"/>
      <c r="S32" s="69"/>
      <c r="T32" s="69"/>
      <c r="U32" s="69"/>
      <c r="V32" s="69"/>
      <c r="W32" s="69"/>
      <c r="X32" s="69"/>
      <c r="Y32" s="69"/>
      <c r="Z32" s="69"/>
      <c r="AA32" s="69"/>
      <c r="AB32" s="70"/>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72"/>
    </row>
    <row r="33" spans="1:52" ht="15.75" customHeight="1">
      <c r="A33" s="194" t="s">
        <v>33</v>
      </c>
      <c r="B33" s="169">
        <f>'09-11 Summary'!AI53</f>
        <v>313875</v>
      </c>
      <c r="C33" s="172">
        <f>'07-09 Summary'!AI21</f>
        <v>160000</v>
      </c>
      <c r="D33" s="170">
        <f t="shared" si="0"/>
        <v>153875</v>
      </c>
      <c r="E33" s="171">
        <f t="shared" si="1"/>
        <v>0.96171875</v>
      </c>
      <c r="F33" s="196">
        <f>SUM('09-11 Summary'!AI4,'09-11 Summary'!AI6,'09-11 Summary'!AI10,'09-11 Summary'!AI14,'09-11 Summary'!AI22,'09-11 Summary'!AI30,'09-11 Summary'!AI31,'09-11 Summary'!AI41,'09-11 Summary'!AI43,'09-11 Summary'!AI45,'09-11 Summary'!AI47,'09-11 Summary'!AI50)</f>
        <v>78000</v>
      </c>
      <c r="G33" s="196">
        <f>SUM('09-11 Summary'!AI3,'09-11 Summary'!AI5,'09-11 Summary'!AI9,'09-11 Summary'!AI13,'09-11 Summary'!AI21,'09-11 Summary'!AI28,'09-11 Summary'!AI29,'09-11 Summary'!AI40,'09-11 Summary'!AI42,'09-11 Summary'!AI44,'09-11 Summary'!AI46,'09-11 Summary'!AI49)</f>
        <v>34565</v>
      </c>
      <c r="H33" s="196">
        <f>SUM('09-11 Summary'!AI34,'09-11 Summary'!AI35)</f>
        <v>0</v>
      </c>
      <c r="I33" s="187"/>
      <c r="J33" s="69"/>
      <c r="K33" s="69"/>
      <c r="L33" s="69"/>
      <c r="M33" s="69"/>
      <c r="N33" s="69"/>
      <c r="O33" s="69"/>
      <c r="P33" s="69"/>
      <c r="Q33" s="69"/>
      <c r="R33" s="69"/>
      <c r="S33" s="69"/>
      <c r="T33" s="69"/>
      <c r="U33" s="69"/>
      <c r="V33" s="69"/>
      <c r="W33" s="69"/>
      <c r="X33" s="69"/>
      <c r="Y33" s="69"/>
      <c r="Z33" s="69"/>
      <c r="AA33" s="69"/>
      <c r="AB33" s="70"/>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72"/>
    </row>
    <row r="34" spans="1:52" ht="15.75" customHeight="1">
      <c r="A34" s="194" t="s">
        <v>530</v>
      </c>
      <c r="B34" s="169">
        <f>'09-11 Summary'!AJ53</f>
        <v>379290</v>
      </c>
      <c r="C34" s="172">
        <f>'07-09 Summary'!AJ21</f>
        <v>316780</v>
      </c>
      <c r="D34" s="170">
        <f t="shared" si="0"/>
        <v>62510</v>
      </c>
      <c r="E34" s="171">
        <f t="shared" si="1"/>
        <v>0.19732937685459942</v>
      </c>
      <c r="F34" s="196">
        <f>SUM('09-11 Summary'!AJ4,'09-11 Summary'!AJ6,'09-11 Summary'!AJ10,'09-11 Summary'!AJ14,'09-11 Summary'!AJ22,'09-11 Summary'!AJ30,'09-11 Summary'!AJ31,'09-11 Summary'!AJ41,'09-11 Summary'!AJ43,'09-11 Summary'!AJ45,'09-11 Summary'!AJ47,'09-11 Summary'!AJ50)</f>
        <v>0</v>
      </c>
      <c r="G34" s="196">
        <f>SUM('09-11 Summary'!AJ3,'09-11 Summary'!AJ5,'09-11 Summary'!AJ9,'09-11 Summary'!AJ13,'09-11 Summary'!AJ21,'09-11 Summary'!AJ28,'09-11 Summary'!AJ29,'09-11 Summary'!AJ40,'09-11 Summary'!AJ42,'09-11 Summary'!AJ44,'09-11 Summary'!AJ46,'09-11 Summary'!AJ49)</f>
        <v>142200</v>
      </c>
      <c r="H34" s="196">
        <f>SUM('09-11 Summary'!AJ34,'09-11 Summary'!AJ35)</f>
        <v>63000</v>
      </c>
      <c r="I34" s="187"/>
      <c r="J34" s="69"/>
      <c r="K34" s="69"/>
      <c r="L34" s="69"/>
      <c r="M34" s="69"/>
      <c r="N34" s="69"/>
      <c r="O34" s="69"/>
      <c r="P34" s="69"/>
      <c r="Q34" s="69"/>
      <c r="R34" s="69"/>
      <c r="S34" s="69"/>
      <c r="T34" s="69"/>
      <c r="U34" s="69"/>
      <c r="V34" s="69"/>
      <c r="W34" s="69"/>
      <c r="X34" s="69"/>
      <c r="Y34" s="69"/>
      <c r="Z34" s="69"/>
      <c r="AA34" s="69"/>
      <c r="AB34" s="70"/>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72"/>
    </row>
    <row r="35" spans="1:52" ht="25.5" customHeight="1">
      <c r="A35" s="194" t="s">
        <v>35</v>
      </c>
      <c r="B35" s="169">
        <f>'09-11 Summary'!AK53</f>
        <v>5341725.8</v>
      </c>
      <c r="C35" s="172">
        <f>'07-09 Summary'!AK21</f>
        <v>2867000</v>
      </c>
      <c r="D35" s="170">
        <f t="shared" si="0"/>
        <v>2474725.8</v>
      </c>
      <c r="E35" s="171">
        <f t="shared" si="1"/>
        <v>0.8631760725497034</v>
      </c>
      <c r="F35" s="196">
        <f>SUM('09-11 Summary'!AK30,'09-11 Summary'!AK31,'09-11 Summary'!AK22,'09-11 Summary'!AK14,'09-11 Summary'!AK10,'09-11 Summary'!AK6,'09-11 Summary'!AK4,'09-11 Summary'!AK41,'09-11 Summary'!AK43,'09-11 Summary'!AK45,'09-11 Summary'!AK47,'09-11 Summary'!AK50)</f>
        <v>364460</v>
      </c>
      <c r="G35" s="196">
        <f>SUM('09-11 Summary'!AK3,'09-11 Summary'!AK5,'09-11 Summary'!AK9,'09-11 Summary'!AK13,'09-11 Summary'!AK21,'09-11 Summary'!AK28,'09-11 Summary'!AK29,'09-11 Summary'!AK40,'09-11 Summary'!AK42,'09-11 Summary'!AK44,'09-11 Summary'!AK46,'09-11 Summary'!AK48,'09-11 Summary'!AK48,'09-11 Summary'!AK49)</f>
        <v>598846</v>
      </c>
      <c r="H35" s="196">
        <f>SUM('09-11 Summary'!AK34,'09-11 Summary'!AK35)</f>
        <v>3342770.8</v>
      </c>
      <c r="I35" s="188"/>
      <c r="J35" s="69"/>
      <c r="K35" s="69"/>
      <c r="L35" s="69"/>
      <c r="M35" s="69"/>
      <c r="N35" s="69"/>
      <c r="O35" s="69"/>
      <c r="P35" s="69"/>
      <c r="Q35" s="69"/>
      <c r="R35" s="69"/>
      <c r="S35" s="69"/>
      <c r="T35" s="69"/>
      <c r="U35" s="69"/>
      <c r="V35" s="69"/>
      <c r="W35" s="69"/>
      <c r="X35" s="69"/>
      <c r="Y35" s="69"/>
      <c r="Z35" s="69"/>
      <c r="AA35" s="69"/>
      <c r="AB35" s="70"/>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72"/>
    </row>
    <row r="36" spans="1:52" ht="13.5">
      <c r="A36" s="194" t="s">
        <v>36</v>
      </c>
      <c r="B36" s="169">
        <f>'09-11 Summary'!AL53</f>
        <v>2419030.83</v>
      </c>
      <c r="C36" s="172">
        <f>'07-09 Summary'!AL21</f>
        <v>640000</v>
      </c>
      <c r="D36" s="170">
        <f t="shared" si="0"/>
        <v>1779030.83</v>
      </c>
      <c r="E36" s="171">
        <f t="shared" si="1"/>
        <v>2.779735671875</v>
      </c>
      <c r="F36" s="196">
        <f>SUM('09-11 Summary'!AL4,'09-11 Summary'!AL6,'09-11 Summary'!AL10,'09-11 Summary'!AL14,'09-11 Summary'!AL22,'09-11 Summary'!AL30,'09-11 Summary'!AL31,'09-11 Summary'!AL41,'09-11 Summary'!AL43,'09-11 Summary'!AL45,'09-11 Summary'!AL47,'09-11 Summary'!AL50)</f>
        <v>10000</v>
      </c>
      <c r="G36" s="196">
        <f>SUM('09-11 Summary'!AL3,'09-11 Summary'!AL5,'09-11 Summary'!AL9,'09-11 Summary'!AL13,'09-11 Summary'!AL21,'09-11 Summary'!AL28,'09-11 Summary'!AL29,'09-11 Summary'!AL40,'09-11 Summary'!AL42,'09-11 Summary'!AL44,'09-11 Summary'!AL46,'09-11 Summary'!AL49)</f>
        <v>1133138</v>
      </c>
      <c r="H36" s="196">
        <f>SUM('09-11 Summary'!AL34,'09-11 Summary'!AL35)</f>
        <v>91560</v>
      </c>
      <c r="I36" s="192"/>
      <c r="J36" s="69"/>
      <c r="K36" s="69"/>
      <c r="L36" s="69"/>
      <c r="M36" s="69"/>
      <c r="N36" s="69"/>
      <c r="O36" s="69"/>
      <c r="P36" s="69"/>
      <c r="Q36" s="69"/>
      <c r="R36" s="69"/>
      <c r="S36" s="69"/>
      <c r="T36" s="69"/>
      <c r="U36" s="69"/>
      <c r="V36" s="69"/>
      <c r="W36" s="69"/>
      <c r="X36" s="69"/>
      <c r="Y36" s="69"/>
      <c r="Z36" s="69"/>
      <c r="AA36" s="69"/>
      <c r="AB36" s="70"/>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72"/>
    </row>
    <row r="37" spans="1:52" ht="15.75" customHeight="1">
      <c r="A37" s="194" t="s">
        <v>37</v>
      </c>
      <c r="B37" s="169">
        <f>'09-11 Summary'!AM53</f>
        <v>200580</v>
      </c>
      <c r="C37" s="172">
        <f>'07-09 Summary'!AM21</f>
        <v>91000</v>
      </c>
      <c r="D37" s="170">
        <f t="shared" si="0"/>
        <v>109580</v>
      </c>
      <c r="E37" s="171">
        <f t="shared" si="1"/>
        <v>1.2041758241758242</v>
      </c>
      <c r="F37" s="196">
        <f>SUM('09-11 Summary'!AM4,'09-11 Summary'!AM6,'09-11 Summary'!AM10,'09-11 Summary'!AM14,'09-11 Summary'!AM22,'09-11 Summary'!AM30,'09-11 Summary'!AM31,'09-11 Summary'!AM41,'09-11 Summary'!AM43,'09-11 Summary'!AM45,'09-11 Summary'!AM47,'09-11 Summary'!AM49,'09-11 Summary'!AM49,'09-11 Summary'!AM50)</f>
        <v>102850</v>
      </c>
      <c r="G37" s="196">
        <f>SUM('09-11 Summary'!AM3,'09-11 Summary'!AM5,'09-11 Summary'!AM9,'09-11 Summary'!AM13,'09-11 Summary'!AM21,'09-11 Summary'!AM28,'09-11 Summary'!AM29,'09-11 Summary'!AM40,'09-11 Summary'!AM42,'09-11 Summary'!AM44,'09-11 Summary'!AM46,'09-11 Summary'!AM49)</f>
        <v>53450</v>
      </c>
      <c r="H37" s="196">
        <f>SUM('09-11 Summary'!AM34,'09-11 Summary'!AM35)</f>
        <v>12300</v>
      </c>
      <c r="I37" s="187"/>
      <c r="J37" s="69"/>
      <c r="K37" s="69"/>
      <c r="L37" s="69"/>
      <c r="M37" s="69"/>
      <c r="N37" s="69"/>
      <c r="O37" s="69"/>
      <c r="P37" s="69"/>
      <c r="Q37" s="69"/>
      <c r="R37" s="69"/>
      <c r="S37" s="69"/>
      <c r="T37" s="69"/>
      <c r="U37" s="69"/>
      <c r="V37" s="69"/>
      <c r="W37" s="69"/>
      <c r="X37" s="69"/>
      <c r="Y37" s="69"/>
      <c r="Z37" s="69"/>
      <c r="AA37" s="69"/>
      <c r="AB37" s="70"/>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72"/>
    </row>
    <row r="38" spans="1:52" ht="15.75" customHeight="1">
      <c r="A38" s="194" t="s">
        <v>38</v>
      </c>
      <c r="B38" s="169">
        <f>'09-11 Summary'!AN53</f>
        <v>2771805</v>
      </c>
      <c r="C38" s="172">
        <f>'07-09 Summary'!AN21</f>
        <v>1107600</v>
      </c>
      <c r="D38" s="170">
        <f t="shared" si="0"/>
        <v>1664205</v>
      </c>
      <c r="E38" s="171">
        <f t="shared" si="1"/>
        <v>1.502532502708559</v>
      </c>
      <c r="F38" s="196">
        <f>SUM('09-11 Summary'!AN4,'09-11 Summary'!AN6,'09-11 Summary'!AN10,'09-11 Summary'!AN14,'09-11 Summary'!AN18,'09-11 Summary'!AN18,'09-11 Summary'!AN22,'09-11 Summary'!AN30,'09-11 Summary'!AN31,'09-11 Summary'!AN41,'09-11 Summary'!AN43,'09-11 Summary'!AN45,'09-11 Summary'!AN47,'09-11 Summary'!AN50)</f>
        <v>2243600</v>
      </c>
      <c r="G38" s="196">
        <f>SUM('09-11 Summary'!AN3,'09-11 Summary'!AN5,'09-11 Summary'!AN9,'09-11 Summary'!AN13,'09-11 Summary'!AN21,'09-11 Summary'!AN28,'09-11 Summary'!AN29,'09-11 Summary'!AN40,'09-11 Summary'!AN42,'09-11 Summary'!AN44,'09-11 Summary'!AN46,'09-11 Summary'!AN49)</f>
        <v>452832</v>
      </c>
      <c r="H38" s="196">
        <f>SUM('09-11 Summary'!AN34,'09-11 Summary'!AN35)</f>
        <v>0</v>
      </c>
      <c r="I38" s="187"/>
      <c r="J38" s="69"/>
      <c r="K38" s="69"/>
      <c r="L38" s="69"/>
      <c r="M38" s="69"/>
      <c r="N38" s="69"/>
      <c r="O38" s="69"/>
      <c r="P38" s="69"/>
      <c r="Q38" s="69"/>
      <c r="R38" s="69"/>
      <c r="S38" s="69"/>
      <c r="T38" s="69"/>
      <c r="U38" s="69"/>
      <c r="V38" s="69"/>
      <c r="W38" s="69"/>
      <c r="X38" s="69"/>
      <c r="Y38" s="69"/>
      <c r="Z38" s="69"/>
      <c r="AA38" s="69"/>
      <c r="AB38" s="70"/>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72"/>
    </row>
    <row r="39" spans="1:52" ht="15.75" customHeight="1">
      <c r="A39" s="194" t="s">
        <v>39</v>
      </c>
      <c r="B39" s="169">
        <f>'09-11 Summary'!AO53</f>
        <v>338180</v>
      </c>
      <c r="C39" s="172">
        <f>'07-09 Summary'!AO21</f>
        <v>100000</v>
      </c>
      <c r="D39" s="170">
        <f t="shared" si="0"/>
        <v>238180</v>
      </c>
      <c r="E39" s="171">
        <f t="shared" si="1"/>
        <v>2.3818</v>
      </c>
      <c r="F39" s="196">
        <f>SUM('09-11 Summary'!AO4,'09-11 Summary'!AO6,'09-11 Summary'!AO10,'09-11 Summary'!AO14,'09-11 Summary'!AO22,'09-11 Summary'!AO30,'09-11 Summary'!AO31,'09-11 Summary'!AO41,'09-11 Summary'!AO43,'09-11 Summary'!AO45,'09-11 Summary'!AO47,'09-11 Summary'!AO50)</f>
        <v>162000</v>
      </c>
      <c r="G39" s="196">
        <f>SUM('09-11 Summary'!AO3,'09-11 Summary'!AO5,'09-11 Summary'!AO9,'09-11 Summary'!AO13,'09-11 Summary'!AO21,'09-11 Summary'!AO28,'09-11 Summary'!AO29,'09-11 Summary'!AO40,'09-11 Summary'!AO42,'09-11 Summary'!AO44,'09-11 Summary'!AO46,'09-11 Summary'!AO49)</f>
        <v>176180</v>
      </c>
      <c r="H39" s="196">
        <f>SUM('09-11 Summary'!AO34,'09-11 Summary'!AO35)</f>
        <v>0</v>
      </c>
      <c r="I39" s="187"/>
      <c r="J39" s="69"/>
      <c r="K39" s="69"/>
      <c r="L39" s="69"/>
      <c r="M39" s="69"/>
      <c r="N39" s="69"/>
      <c r="O39" s="69"/>
      <c r="P39" s="69"/>
      <c r="Q39" s="69"/>
      <c r="R39" s="69"/>
      <c r="S39" s="69"/>
      <c r="T39" s="69"/>
      <c r="U39" s="69"/>
      <c r="V39" s="69"/>
      <c r="W39" s="69"/>
      <c r="X39" s="69"/>
      <c r="Y39" s="69"/>
      <c r="Z39" s="69"/>
      <c r="AA39" s="69"/>
      <c r="AB39" s="70"/>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72"/>
    </row>
    <row r="40" spans="1:52" ht="15.75" customHeight="1">
      <c r="A40" s="194" t="s">
        <v>40</v>
      </c>
      <c r="B40" s="169">
        <f>'09-11 Summary'!AP53</f>
        <v>1543190</v>
      </c>
      <c r="C40" s="172">
        <f>'07-09 Summary'!AP21</f>
        <v>704320</v>
      </c>
      <c r="D40" s="170">
        <f t="shared" si="0"/>
        <v>838870</v>
      </c>
      <c r="E40" s="171">
        <f t="shared" si="1"/>
        <v>1.1910353248523398</v>
      </c>
      <c r="F40" s="196">
        <f>SUM('09-11 Summary'!AP4,'09-11 Summary'!AP6,'09-11 Summary'!AP10,'09-11 Summary'!AP14,'09-11 Summary'!AP22,'09-11 Summary'!AP30,'09-11 Summary'!AP31,'09-11 Summary'!AP41,'09-11 Summary'!AP43,'09-11 Summary'!AP45,'09-11 Summary'!AP47,'09-11 Summary'!AP50)</f>
        <v>745000</v>
      </c>
      <c r="G40" s="196">
        <f>SUM('09-11 Summary'!AP3,'09-11 Summary'!AP5,'09-11 Summary'!AP9,'09-11 Summary'!AP13,'09-11 Summary'!AP21,'09-11 Summary'!AP28,'09-11 Summary'!AP29,'09-11 Summary'!AP40,'09-11 Summary'!AP42,'09-11 Summary'!AP44,'09-11 Summary'!AP46,'09-11 Summary'!AP49)</f>
        <v>438910</v>
      </c>
      <c r="H40" s="196">
        <f>SUM('09-11 Summary'!AP34,'09-11 Summary'!AP35)</f>
        <v>132660</v>
      </c>
      <c r="I40" s="187"/>
      <c r="J40" s="69"/>
      <c r="K40" s="69"/>
      <c r="L40" s="69"/>
      <c r="M40" s="69"/>
      <c r="N40" s="69"/>
      <c r="O40" s="69"/>
      <c r="P40" s="69"/>
      <c r="Q40" s="69"/>
      <c r="R40" s="69"/>
      <c r="S40" s="69"/>
      <c r="T40" s="69"/>
      <c r="U40" s="69"/>
      <c r="V40" s="69"/>
      <c r="W40" s="69"/>
      <c r="X40" s="69"/>
      <c r="Y40" s="69"/>
      <c r="Z40" s="69"/>
      <c r="AA40" s="69"/>
      <c r="AB40" s="70"/>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72"/>
    </row>
    <row r="41" spans="1:52" ht="25.5" customHeight="1">
      <c r="A41" s="99" t="s">
        <v>41</v>
      </c>
      <c r="B41" s="169">
        <f>'09-11 Summary'!AQ53</f>
        <v>3639808.9</v>
      </c>
      <c r="C41" s="172">
        <f>'07-09 Summary'!AQ21</f>
        <v>645383</v>
      </c>
      <c r="D41" s="170">
        <f t="shared" si="0"/>
        <v>2994425.9</v>
      </c>
      <c r="E41" s="171">
        <f t="shared" si="1"/>
        <v>4.639765689520796</v>
      </c>
      <c r="F41" s="196">
        <f>SUM('09-11 Summary'!AQ4,'09-11 Summary'!AQ6,'09-11 Summary'!AQ10,'09-11 Summary'!AQ14,'09-11 Summary'!AQ23,'09-11 Summary'!AQ22,'09-11 Summary'!AQ23,'09-11 Summary'!AQ30,'09-11 Summary'!AQ31,'09-11 Summary'!AQ41,'09-11 Summary'!AQ43,'09-11 Summary'!AQ45,'09-11 Summary'!AQ47,'09-11 Summary'!AQ50)</f>
        <v>650077</v>
      </c>
      <c r="G41" s="196">
        <f>SUM('09-11 Summary'!AQ3,'09-11 Summary'!AQ5,'09-11 Summary'!AQ9,'09-11 Summary'!AQ13,'09-11 Summary'!AQ21,'09-11 Summary'!AQ28,'09-11 Summary'!AQ29,'09-11 Summary'!AQ40,'09-11 Summary'!AQ42,'09-11 Summary'!AQ44,'09-11 Summary'!AQ46,'09-11 Summary'!AQ49)</f>
        <v>459823.9</v>
      </c>
      <c r="H41" s="196">
        <f>SUM('09-11 Summary'!AQ34,'09-11 Summary'!AQ35)</f>
        <v>2118100</v>
      </c>
      <c r="I41" s="187"/>
      <c r="J41" s="69"/>
      <c r="K41" s="69"/>
      <c r="L41" s="69"/>
      <c r="M41" s="69"/>
      <c r="N41" s="69"/>
      <c r="O41" s="69"/>
      <c r="P41" s="69"/>
      <c r="Q41" s="69"/>
      <c r="R41" s="69"/>
      <c r="S41" s="69"/>
      <c r="T41" s="69"/>
      <c r="U41" s="69"/>
      <c r="V41" s="69"/>
      <c r="W41" s="69"/>
      <c r="X41" s="69"/>
      <c r="Y41" s="69"/>
      <c r="Z41" s="69"/>
      <c r="AA41" s="69"/>
      <c r="AB41" s="70"/>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72"/>
    </row>
    <row r="42" spans="1:52" ht="15.75" customHeight="1">
      <c r="A42" s="99" t="s">
        <v>42</v>
      </c>
      <c r="B42" s="169">
        <f>'09-11 Summary'!AR53</f>
        <v>591868.2</v>
      </c>
      <c r="C42" s="172">
        <f>'07-09 Summary'!AR21</f>
        <v>1146407.8</v>
      </c>
      <c r="D42" s="170">
        <f t="shared" si="0"/>
        <v>-554539.6000000001</v>
      </c>
      <c r="E42" s="171">
        <f t="shared" si="1"/>
        <v>-0.4837193187275942</v>
      </c>
      <c r="F42" s="196">
        <f>SUM('09-11 Summary'!AR4,'09-11 Summary'!AR6,'09-11 Summary'!AR10,'09-11 Summary'!AR14,'09-11 Summary'!AR22,'09-11 Summary'!AR30,'09-11 Summary'!AR31,'09-11 Summary'!AR41,'09-11 Summary'!AR43,'09-11 Summary'!AR45,'09-11 Summary'!AR47,'09-11 Summary'!AR50)</f>
        <v>102992</v>
      </c>
      <c r="G42" s="196">
        <f>SUM('09-11 Summary'!AR3,'09-11 Summary'!AR5,'09-11 Summary'!AR9,'09-11 Summary'!AR13,'09-11 Summary'!AR21,'09-11 Summary'!AR28,'09-11 Summary'!AR29,'09-11 Summary'!AR40,'09-11 Summary'!AR42,'09-11 Summary'!AR44,'09-11 Summary'!AR46,'09-11 Summary'!AR49)</f>
        <v>264345</v>
      </c>
      <c r="H42" s="196">
        <f>SUM('09-11 Summary'!AR35,'09-11 Summary'!AR34)</f>
        <v>30056</v>
      </c>
      <c r="I42" s="187"/>
      <c r="J42" s="69"/>
      <c r="K42" s="69"/>
      <c r="L42" s="69"/>
      <c r="M42" s="69"/>
      <c r="N42" s="69"/>
      <c r="O42" s="69"/>
      <c r="P42" s="69"/>
      <c r="Q42" s="69"/>
      <c r="R42" s="69"/>
      <c r="S42" s="69"/>
      <c r="T42" s="69"/>
      <c r="U42" s="69"/>
      <c r="V42" s="69"/>
      <c r="W42" s="69"/>
      <c r="X42" s="69"/>
      <c r="Y42" s="69"/>
      <c r="Z42" s="69"/>
      <c r="AA42" s="69"/>
      <c r="AB42" s="70"/>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72"/>
    </row>
    <row r="43" spans="1:52" ht="15.75" customHeight="1">
      <c r="A43" s="99" t="s">
        <v>43</v>
      </c>
      <c r="B43" s="169">
        <f>'09-11 Summary'!AS53</f>
        <v>1115074</v>
      </c>
      <c r="C43" s="172">
        <f>'07-09 Summary'!AS21</f>
        <v>643350</v>
      </c>
      <c r="D43" s="170">
        <f t="shared" si="0"/>
        <v>471724</v>
      </c>
      <c r="E43" s="171">
        <f t="shared" si="1"/>
        <v>0.7332307453174788</v>
      </c>
      <c r="F43" s="196">
        <f>SUM('09-11 Summary'!AS4,'09-11 Summary'!AS6,'09-11 Summary'!AS10,'09-11 Summary'!AS14,'09-11 Summary'!AS22,'09-11 Summary'!AS30,'09-11 Summary'!AS31,'09-11 Summary'!AS41,'09-11 Summary'!AS43,'09-11 Summary'!AS45,'09-11 Summary'!AS47,'09-11 Summary'!AS50)</f>
        <v>340000</v>
      </c>
      <c r="G43" s="196">
        <f>SUM('09-11 Summary'!AS3,'09-11 Summary'!AS5,'09-11 Summary'!AS9,'09-11 Summary'!AS13,'09-11 Summary'!AS21,'09-11 Summary'!AS28,'09-11 Summary'!AS29,'09-11 Summary'!AS40,'09-11 Summary'!AS42,'09-11 Summary'!AS44,'09-11 Summary'!AS46,'09-11 Summary'!AS48,'09-11 Summary'!AS48,'09-11 Summary'!AS49)</f>
        <v>403216</v>
      </c>
      <c r="H43" s="196">
        <f>SUM('09-11 Summary'!AS34,'09-11 Summary'!AS35)</f>
        <v>0</v>
      </c>
      <c r="I43" s="187"/>
      <c r="J43" s="69"/>
      <c r="K43" s="69"/>
      <c r="L43" s="69"/>
      <c r="M43" s="69"/>
      <c r="N43" s="69"/>
      <c r="O43" s="69"/>
      <c r="P43" s="69"/>
      <c r="Q43" s="69"/>
      <c r="R43" s="69"/>
      <c r="S43" s="69"/>
      <c r="T43" s="69"/>
      <c r="U43" s="69"/>
      <c r="V43" s="69"/>
      <c r="W43" s="69"/>
      <c r="X43" s="69"/>
      <c r="Y43" s="69"/>
      <c r="Z43" s="69"/>
      <c r="AA43" s="69"/>
      <c r="AB43" s="70"/>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72"/>
    </row>
    <row r="44" spans="1:52" ht="27.75" customHeight="1">
      <c r="A44" s="99" t="s">
        <v>44</v>
      </c>
      <c r="B44" s="169">
        <f>'09-11 Summary'!AT53</f>
        <v>4600665.609999999</v>
      </c>
      <c r="C44" s="172">
        <f>'07-09 Summary'!AT21</f>
        <v>2751500</v>
      </c>
      <c r="D44" s="170">
        <f t="shared" si="0"/>
        <v>1849165.6099999994</v>
      </c>
      <c r="E44" s="171">
        <f t="shared" si="1"/>
        <v>0.6720572814828273</v>
      </c>
      <c r="F44" s="196">
        <f>SUM('09-11 Summary'!AT4,'09-11 Summary'!AT6,'09-11 Summary'!AT10,'09-11 Summary'!AT14,'09-11 Summary'!AT22,'09-11 Summary'!AT30,'09-11 Summary'!AT31,'09-11 Summary'!AT41,'09-11 Summary'!AT43,'09-11 Summary'!AT45,'09-11 Summary'!AT47,'09-11 Summary'!AT50)</f>
        <v>2123750</v>
      </c>
      <c r="G44" s="196">
        <f>SUM('09-11 Summary'!AT3,'09-11 Summary'!AT5,'09-11 Summary'!AT9,'09-11 Summary'!AT13,'09-11 Summary'!AT17,'09-11 Summary'!AT17,'09-11 Summary'!AT21,'09-11 Summary'!AT28,'09-11 Summary'!AT29,'09-11 Summary'!AT40,'09-11 Summary'!AT42,'09-11 Summary'!AT44,'09-11 Summary'!AT46,'09-11 Summary'!AT49)</f>
        <v>1121858.6099999999</v>
      </c>
      <c r="H44" s="196">
        <f>SUM('09-11 Summary'!AT34,'09-11 Summary'!AT35)</f>
        <v>528904</v>
      </c>
      <c r="I44" s="188"/>
      <c r="J44" s="69"/>
      <c r="K44" s="69"/>
      <c r="L44" s="69"/>
      <c r="M44" s="69"/>
      <c r="N44" s="69"/>
      <c r="O44" s="69"/>
      <c r="P44" s="69"/>
      <c r="Q44" s="69"/>
      <c r="R44" s="69"/>
      <c r="S44" s="69"/>
      <c r="T44" s="69"/>
      <c r="U44" s="69"/>
      <c r="V44" s="69"/>
      <c r="W44" s="69"/>
      <c r="X44" s="69"/>
      <c r="Y44" s="69"/>
      <c r="Z44" s="69"/>
      <c r="AA44" s="69"/>
      <c r="AB44" s="70"/>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72"/>
    </row>
    <row r="45" spans="1:52" ht="15.75" customHeight="1">
      <c r="A45" s="99" t="s">
        <v>45</v>
      </c>
      <c r="B45" s="169">
        <f>'09-11 Summary'!AU53</f>
        <v>355733.8</v>
      </c>
      <c r="C45" s="172">
        <f>'07-09 Summary'!AU21</f>
        <v>104263.4</v>
      </c>
      <c r="D45" s="170">
        <f t="shared" si="0"/>
        <v>251470.4</v>
      </c>
      <c r="E45" s="171">
        <f t="shared" si="1"/>
        <v>2.4118760754013393</v>
      </c>
      <c r="F45" s="196">
        <f>SUM('09-11 Summary'!AU4,'09-11 Summary'!AU6,'09-11 Summary'!AU10,'09-11 Summary'!AU14,'09-11 Summary'!AU22,'09-11 Summary'!AU30,'09-11 Summary'!AU31,'09-11 Summary'!AU41,'09-11 Summary'!AU43,'09-11 Summary'!AU45,'09-11 Summary'!AU47,'09-11 Summary'!AU50)</f>
        <v>185127.25</v>
      </c>
      <c r="G45" s="196">
        <f>SUM('09-11 Summary'!AU3,'09-11 Summary'!AU5,'09-11 Summary'!AU9,'09-11 Summary'!AU13,'09-11 Summary'!AU21,'09-11 Summary'!AU28,'09-11 Summary'!AU29,'09-11 Summary'!AU40,'09-11 Summary'!AU42,'09-11 Summary'!AU44,'09-11 Summary'!AU46,'09-11 Summary'!AU49)</f>
        <v>160275.55</v>
      </c>
      <c r="H45" s="196">
        <f>SUM('09-11 Summary'!AU34,'09-11 Summary'!AU36,'09-11 Summary'!AU35,'09-11 Summary'!AU36)</f>
        <v>0</v>
      </c>
      <c r="I45" s="192"/>
      <c r="J45" s="69"/>
      <c r="K45" s="69"/>
      <c r="L45" s="69"/>
      <c r="M45" s="69"/>
      <c r="N45" s="69"/>
      <c r="O45" s="69"/>
      <c r="P45" s="69"/>
      <c r="Q45" s="69"/>
      <c r="R45" s="69"/>
      <c r="S45" s="69"/>
      <c r="T45" s="69"/>
      <c r="U45" s="69"/>
      <c r="V45" s="69"/>
      <c r="W45" s="69"/>
      <c r="X45" s="69"/>
      <c r="Y45" s="69"/>
      <c r="Z45" s="69"/>
      <c r="AA45" s="69"/>
      <c r="AB45" s="70"/>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72"/>
    </row>
    <row r="46" spans="1:52" ht="24.75" customHeight="1">
      <c r="A46" s="99" t="s">
        <v>46</v>
      </c>
      <c r="B46" s="169">
        <f>'09-11 Summary'!AV53</f>
        <v>2750361.25</v>
      </c>
      <c r="C46" s="172">
        <f>'07-09 Summary'!AV21</f>
        <v>2455000</v>
      </c>
      <c r="D46" s="170">
        <f t="shared" si="0"/>
        <v>295361.25</v>
      </c>
      <c r="E46" s="171">
        <f t="shared" si="1"/>
        <v>0.12031008146639512</v>
      </c>
      <c r="F46" s="196">
        <f>SUM('09-11 Summary'!AV4,'09-11 Summary'!AV6,'09-11 Summary'!AV10,'09-11 Summary'!AV14,'09-11 Summary'!AV22,'09-11 Summary'!AV30,'09-11 Summary'!AV31,'09-11 Summary'!AV41,'09-11 Summary'!AV43,'09-11 Summary'!AV45,'09-11 Summary'!AV47,'09-11 Summary'!AV50)</f>
        <v>571000</v>
      </c>
      <c r="G46" s="196">
        <f>SUM('09-11 Summary'!AV3,'09-11 Summary'!AV5,'09-11 Summary'!AV9,'09-11 Summary'!AV13,'09-11 Summary'!AV21,'09-11 Summary'!AV28,'09-11 Summary'!AV29,'09-11 Summary'!AV40,'09-11 Summary'!AV42,'09-11 Summary'!AV44,'09-11 Summary'!AV46,'09-11 Summary'!AV49)</f>
        <v>833424.5</v>
      </c>
      <c r="H46" s="196">
        <f>SUM('09-11 Summary'!AV34,'09-11 Summary'!AV35)</f>
        <v>2160</v>
      </c>
      <c r="I46" s="188"/>
      <c r="J46" s="69"/>
      <c r="K46" s="69"/>
      <c r="L46" s="69"/>
      <c r="M46" s="69"/>
      <c r="N46" s="69"/>
      <c r="O46" s="69"/>
      <c r="P46" s="69"/>
      <c r="Q46" s="69"/>
      <c r="R46" s="69"/>
      <c r="S46" s="69"/>
      <c r="T46" s="69"/>
      <c r="U46" s="69"/>
      <c r="V46" s="69"/>
      <c r="W46" s="69"/>
      <c r="X46" s="69"/>
      <c r="Y46" s="69"/>
      <c r="Z46" s="69"/>
      <c r="AA46" s="69"/>
      <c r="AB46" s="70"/>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72"/>
    </row>
    <row r="47" spans="1:52" ht="15.75" customHeight="1">
      <c r="A47" s="99" t="s">
        <v>47</v>
      </c>
      <c r="B47" s="169">
        <f>'09-11 Summary'!AW53</f>
        <v>769260</v>
      </c>
      <c r="C47" s="172">
        <f>'07-09 Summary'!AW21</f>
        <v>554280</v>
      </c>
      <c r="D47" s="170">
        <f t="shared" si="0"/>
        <v>214980</v>
      </c>
      <c r="E47" s="171">
        <f t="shared" si="1"/>
        <v>0.3878545139640615</v>
      </c>
      <c r="F47" s="196">
        <f>SUM('09-11 Summary'!AW4,'09-11 Summary'!AW6,'09-11 Summary'!AW10,'09-11 Summary'!AW14,'09-11 Summary'!AW22,'09-11 Summary'!AW30,'09-11 Summary'!AW31,'09-11 Summary'!AW41,'09-11 Summary'!AW43,'09-11 Summary'!AW45,'09-11 Summary'!AW47,'09-11 Summary'!AW50)</f>
        <v>55000</v>
      </c>
      <c r="G47" s="196">
        <f>SUM('09-11 Summary'!AW3,'09-11 Summary'!AW5,'09-11 Summary'!AW9,'09-11 Summary'!AW13,'09-11 Summary'!AW21,'09-11 Summary'!AW28,'09-11 Summary'!AW29,'09-11 Summary'!AW40,'09-11 Summary'!AW42,'09-11 Summary'!AW44,'09-11 Summary'!AW46,'09-11 Summary'!AW49)</f>
        <v>527452</v>
      </c>
      <c r="H47" s="196">
        <f>SUM('09-11 Summary'!AW34,'09-11 Summary'!AW35)</f>
        <v>24680</v>
      </c>
      <c r="I47" s="192"/>
      <c r="J47" s="69"/>
      <c r="K47" s="69"/>
      <c r="L47" s="69"/>
      <c r="M47" s="69"/>
      <c r="N47" s="69"/>
      <c r="O47" s="69"/>
      <c r="P47" s="69"/>
      <c r="Q47" s="69"/>
      <c r="R47" s="69"/>
      <c r="S47" s="69"/>
      <c r="T47" s="69"/>
      <c r="U47" s="69"/>
      <c r="V47" s="69"/>
      <c r="W47" s="69"/>
      <c r="X47" s="69"/>
      <c r="Y47" s="69"/>
      <c r="Z47" s="69"/>
      <c r="AA47" s="69"/>
      <c r="AB47" s="70"/>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72"/>
    </row>
    <row r="48" spans="1:52" ht="15.75" customHeight="1">
      <c r="A48" s="99" t="s">
        <v>48</v>
      </c>
      <c r="B48" s="169">
        <f>'09-11 Summary'!AX53</f>
        <v>380088.04</v>
      </c>
      <c r="C48" s="172">
        <f>'07-09 Summary'!AX21</f>
        <v>267000</v>
      </c>
      <c r="D48" s="170">
        <f t="shared" si="0"/>
        <v>113088.03999999998</v>
      </c>
      <c r="E48" s="171">
        <f t="shared" si="1"/>
        <v>0.4235507116104868</v>
      </c>
      <c r="F48" s="196">
        <f>SUM('09-11 Summary'!AX4,'09-11 Summary'!AX6,'09-11 Summary'!AX10,'09-11 Summary'!AX14,'09-11 Summary'!AX22,'09-11 Summary'!AX30,'09-11 Summary'!AX31,'09-11 Summary'!AX41,'09-11 Summary'!AX43,'09-11 Summary'!AX45,'09-11 Summary'!AX47,'09-11 Summary'!AX50)</f>
        <v>0</v>
      </c>
      <c r="G48" s="196">
        <f>SUM('09-11 Summary'!AX9,'09-11 Summary'!AX13,'09-11 Summary'!AX17,'09-11 Summary'!AX17,'09-11 Summary'!AX3,'09-11 Summary'!AX5,'09-11 Summary'!AX21,'09-11 Summary'!AX28,'09-11 Summary'!AX29,'09-11 Summary'!AX40,'09-11 Summary'!AX42,'09-11 Summary'!AX44,'09-11 Summary'!AX46,'09-11 Summary'!AX49)</f>
        <v>255357.91999999995</v>
      </c>
      <c r="H48" s="196">
        <f>SUM('09-11 Summary'!AX30,'09-11 Summary'!AX30,'09-11 Summary'!AX34,'09-11 Summary'!AX35)</f>
        <v>0</v>
      </c>
      <c r="I48" s="187"/>
      <c r="J48" s="69"/>
      <c r="K48" s="69"/>
      <c r="L48" s="69"/>
      <c r="M48" s="69"/>
      <c r="N48" s="69"/>
      <c r="O48" s="69"/>
      <c r="P48" s="69"/>
      <c r="Q48" s="69"/>
      <c r="R48" s="69"/>
      <c r="S48" s="69"/>
      <c r="T48" s="69"/>
      <c r="U48" s="69"/>
      <c r="V48" s="69"/>
      <c r="W48" s="69"/>
      <c r="X48" s="69"/>
      <c r="Y48" s="69"/>
      <c r="Z48" s="69"/>
      <c r="AA48" s="69"/>
      <c r="AB48" s="70"/>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72"/>
    </row>
    <row r="49" spans="1:52" ht="15.75" customHeight="1">
      <c r="A49" s="48"/>
      <c r="B49" s="169"/>
      <c r="C49" s="172"/>
      <c r="D49" s="170">
        <f t="shared" si="0"/>
        <v>0</v>
      </c>
      <c r="E49" s="174"/>
      <c r="F49" s="195"/>
      <c r="G49" s="195"/>
      <c r="H49" s="195"/>
      <c r="I49" s="69"/>
      <c r="J49" s="69"/>
      <c r="K49" s="69"/>
      <c r="L49" s="69"/>
      <c r="M49" s="69"/>
      <c r="N49" s="69"/>
      <c r="O49" s="69"/>
      <c r="P49" s="69"/>
      <c r="Q49" s="69"/>
      <c r="R49" s="69"/>
      <c r="S49" s="69"/>
      <c r="T49" s="69"/>
      <c r="U49" s="69"/>
      <c r="V49" s="69"/>
      <c r="W49" s="69"/>
      <c r="X49" s="69"/>
      <c r="Y49" s="69"/>
      <c r="Z49" s="69"/>
      <c r="AA49" s="69"/>
      <c r="AB49" s="70"/>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72"/>
    </row>
    <row r="50" spans="1:52" ht="15.75" customHeight="1">
      <c r="A50" s="48"/>
      <c r="B50" s="169"/>
      <c r="C50" s="172"/>
      <c r="D50" s="170">
        <f t="shared" si="0"/>
        <v>0</v>
      </c>
      <c r="E50" s="174"/>
      <c r="F50" s="195"/>
      <c r="G50" s="195"/>
      <c r="H50" s="195"/>
      <c r="I50" s="69"/>
      <c r="J50" s="69"/>
      <c r="K50" s="69"/>
      <c r="L50" s="69"/>
      <c r="M50" s="69"/>
      <c r="N50" s="69"/>
      <c r="O50" s="69"/>
      <c r="P50" s="69"/>
      <c r="Q50" s="69"/>
      <c r="R50" s="69"/>
      <c r="S50" s="69"/>
      <c r="T50" s="69"/>
      <c r="U50" s="69"/>
      <c r="V50" s="69"/>
      <c r="W50" s="69"/>
      <c r="X50" s="69"/>
      <c r="Y50" s="69"/>
      <c r="Z50" s="69"/>
      <c r="AA50" s="69"/>
      <c r="AB50" s="70"/>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72"/>
    </row>
    <row r="51" spans="1:52" ht="15.75" customHeight="1">
      <c r="A51" s="78"/>
      <c r="B51" s="175"/>
      <c r="C51" s="175"/>
      <c r="D51" s="175"/>
      <c r="E51" s="176"/>
      <c r="F51" s="176"/>
      <c r="G51" s="176"/>
      <c r="H51" s="176"/>
      <c r="I51" s="69"/>
      <c r="J51" s="69"/>
      <c r="K51" s="69"/>
      <c r="L51" s="69"/>
      <c r="M51" s="69"/>
      <c r="N51" s="69"/>
      <c r="O51" s="69"/>
      <c r="P51" s="69"/>
      <c r="Q51" s="69"/>
      <c r="R51" s="69"/>
      <c r="S51" s="69"/>
      <c r="T51" s="69"/>
      <c r="U51" s="69"/>
      <c r="V51" s="69"/>
      <c r="W51" s="69"/>
      <c r="X51" s="69"/>
      <c r="Y51" s="69"/>
      <c r="Z51" s="69"/>
      <c r="AA51" s="69"/>
      <c r="AB51" s="70"/>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72"/>
    </row>
    <row r="52" spans="1:52" ht="15.75" thickBot="1">
      <c r="A52" s="80"/>
      <c r="B52" s="177">
        <f aca="true" t="shared" si="2" ref="B52:AI52">SUM(B2:B51)</f>
        <v>80801045.595</v>
      </c>
      <c r="C52" s="177">
        <f t="shared" si="2"/>
        <v>46680007.3</v>
      </c>
      <c r="D52" s="177">
        <f t="shared" si="2"/>
        <v>34121038.294999994</v>
      </c>
      <c r="E52" s="178"/>
      <c r="F52" s="178">
        <f>SUM(F2:F51)</f>
        <v>30673409.95</v>
      </c>
      <c r="G52" s="178">
        <f>SUM(G2:G51)</f>
        <v>19724403.785</v>
      </c>
      <c r="H52" s="178">
        <f>SUM(H2:H51)</f>
        <v>14820755.45</v>
      </c>
      <c r="I52" s="82"/>
      <c r="J52" s="82">
        <f t="shared" si="2"/>
        <v>0</v>
      </c>
      <c r="K52" s="82">
        <f t="shared" si="2"/>
        <v>0</v>
      </c>
      <c r="L52" s="82">
        <f t="shared" si="2"/>
        <v>0</v>
      </c>
      <c r="M52" s="82">
        <f t="shared" si="2"/>
        <v>0</v>
      </c>
      <c r="N52" s="82">
        <f t="shared" si="2"/>
        <v>0</v>
      </c>
      <c r="O52" s="82">
        <f t="shared" si="2"/>
        <v>0</v>
      </c>
      <c r="P52" s="82">
        <f t="shared" si="2"/>
        <v>0</v>
      </c>
      <c r="Q52" s="82">
        <f t="shared" si="2"/>
        <v>0</v>
      </c>
      <c r="R52" s="82">
        <f t="shared" si="2"/>
        <v>0</v>
      </c>
      <c r="S52" s="82">
        <f t="shared" si="2"/>
        <v>0</v>
      </c>
      <c r="T52" s="82">
        <f t="shared" si="2"/>
        <v>0</v>
      </c>
      <c r="U52" s="82">
        <f t="shared" si="2"/>
        <v>0</v>
      </c>
      <c r="V52" s="82">
        <f t="shared" si="2"/>
        <v>0</v>
      </c>
      <c r="W52" s="82">
        <f t="shared" si="2"/>
        <v>0</v>
      </c>
      <c r="X52" s="82">
        <f t="shared" si="2"/>
        <v>0</v>
      </c>
      <c r="Y52" s="82">
        <f t="shared" si="2"/>
        <v>0</v>
      </c>
      <c r="Z52" s="82">
        <f t="shared" si="2"/>
        <v>0</v>
      </c>
      <c r="AA52" s="82">
        <f t="shared" si="2"/>
        <v>0</v>
      </c>
      <c r="AB52" s="82">
        <f t="shared" si="2"/>
        <v>0</v>
      </c>
      <c r="AC52" s="82">
        <f t="shared" si="2"/>
        <v>0</v>
      </c>
      <c r="AD52" s="82">
        <f t="shared" si="2"/>
        <v>0</v>
      </c>
      <c r="AE52" s="82">
        <f t="shared" si="2"/>
        <v>0</v>
      </c>
      <c r="AF52" s="82">
        <f t="shared" si="2"/>
        <v>0</v>
      </c>
      <c r="AG52" s="82">
        <f t="shared" si="2"/>
        <v>0</v>
      </c>
      <c r="AH52" s="82">
        <f t="shared" si="2"/>
        <v>0</v>
      </c>
      <c r="AI52" s="82">
        <f t="shared" si="2"/>
        <v>0</v>
      </c>
      <c r="AJ52" s="82">
        <f aca="true" t="shared" si="3" ref="AJ52:AZ52">SUM(AJ2:AJ51)</f>
        <v>0</v>
      </c>
      <c r="AK52" s="82">
        <f t="shared" si="3"/>
        <v>0</v>
      </c>
      <c r="AL52" s="82">
        <f t="shared" si="3"/>
        <v>0</v>
      </c>
      <c r="AM52" s="82">
        <f t="shared" si="3"/>
        <v>0</v>
      </c>
      <c r="AN52" s="82">
        <f t="shared" si="3"/>
        <v>0</v>
      </c>
      <c r="AO52" s="82">
        <f t="shared" si="3"/>
        <v>0</v>
      </c>
      <c r="AP52" s="82">
        <f t="shared" si="3"/>
        <v>0</v>
      </c>
      <c r="AQ52" s="82">
        <f t="shared" si="3"/>
        <v>0</v>
      </c>
      <c r="AR52" s="82">
        <f t="shared" si="3"/>
        <v>0</v>
      </c>
      <c r="AS52" s="82">
        <f t="shared" si="3"/>
        <v>0</v>
      </c>
      <c r="AT52" s="82">
        <f t="shared" si="3"/>
        <v>0</v>
      </c>
      <c r="AU52" s="82">
        <f t="shared" si="3"/>
        <v>0</v>
      </c>
      <c r="AV52" s="82">
        <f t="shared" si="3"/>
        <v>0</v>
      </c>
      <c r="AW52" s="82">
        <f t="shared" si="3"/>
        <v>0</v>
      </c>
      <c r="AX52" s="82">
        <f t="shared" si="3"/>
        <v>0</v>
      </c>
      <c r="AY52" s="82">
        <f t="shared" si="3"/>
        <v>0</v>
      </c>
      <c r="AZ52" s="83">
        <f t="shared" si="3"/>
        <v>0</v>
      </c>
    </row>
    <row r="53" ht="13.5" thickTop="1"/>
    <row r="54" spans="1:2" ht="12.75">
      <c r="A54" s="164"/>
      <c r="B54" s="164"/>
    </row>
    <row r="55" spans="1:2" ht="12.75">
      <c r="A55" s="164"/>
      <c r="B55" s="164"/>
    </row>
  </sheetData>
  <sheetProtection/>
  <printOptions/>
  <pageMargins left="0.75" right="0.75" top="1" bottom="1" header="0.5" footer="0.5"/>
  <pageSetup horizontalDpi="300" verticalDpi="300" orientation="portrait" r:id="rId1"/>
</worksheet>
</file>

<file path=xl/worksheets/sheet3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A31"/>
    </sheetView>
  </sheetViews>
  <sheetFormatPr defaultColWidth="9.140625" defaultRowHeight="15"/>
  <cols>
    <col min="1" max="1" width="103.28125" style="0" customWidth="1"/>
  </cols>
  <sheetData>
    <row r="1" ht="18.75">
      <c r="A1" s="90" t="s">
        <v>114</v>
      </c>
    </row>
    <row r="2" ht="15">
      <c r="A2" s="91"/>
    </row>
    <row r="3" ht="15.75">
      <c r="A3" s="92" t="s">
        <v>356</v>
      </c>
    </row>
    <row r="4" ht="15.75">
      <c r="A4" s="93"/>
    </row>
    <row r="5" ht="15.75">
      <c r="A5" s="93"/>
    </row>
    <row r="6" ht="15.75">
      <c r="A6" s="92" t="s">
        <v>116</v>
      </c>
    </row>
    <row r="7" ht="15.75">
      <c r="A7" s="93" t="s">
        <v>357</v>
      </c>
    </row>
    <row r="8" ht="15.75">
      <c r="A8" s="93"/>
    </row>
    <row r="9" ht="15.75">
      <c r="A9" s="92" t="s">
        <v>358</v>
      </c>
    </row>
    <row r="10" ht="15.75">
      <c r="A10" s="119"/>
    </row>
    <row r="11" ht="15.75">
      <c r="A11" s="93"/>
    </row>
    <row r="12" ht="31.5">
      <c r="A12" s="92" t="s">
        <v>119</v>
      </c>
    </row>
    <row r="13" ht="31.5">
      <c r="A13" s="93" t="s">
        <v>359</v>
      </c>
    </row>
    <row r="14" ht="15.75">
      <c r="A14" s="93"/>
    </row>
    <row r="15" ht="31.5">
      <c r="A15" s="92" t="s">
        <v>121</v>
      </c>
    </row>
    <row r="16" ht="31.5">
      <c r="A16" s="93" t="s">
        <v>360</v>
      </c>
    </row>
    <row r="17" ht="15.75">
      <c r="A17" s="93"/>
    </row>
    <row r="18" ht="31.5">
      <c r="A18" s="92" t="s">
        <v>123</v>
      </c>
    </row>
    <row r="19" ht="63">
      <c r="A19" s="93" t="s">
        <v>361</v>
      </c>
    </row>
    <row r="20" ht="15.75">
      <c r="A20" s="93"/>
    </row>
    <row r="21" ht="31.5">
      <c r="A21" s="92" t="s">
        <v>125</v>
      </c>
    </row>
    <row r="22" ht="31.5">
      <c r="A22" s="93" t="s">
        <v>362</v>
      </c>
    </row>
    <row r="23" ht="15.75">
      <c r="A23" s="93"/>
    </row>
    <row r="24" ht="31.5">
      <c r="A24" s="92" t="s">
        <v>144</v>
      </c>
    </row>
    <row r="25" ht="47.25">
      <c r="A25" s="93" t="s">
        <v>363</v>
      </c>
    </row>
    <row r="26" ht="15.75">
      <c r="A26" s="93"/>
    </row>
    <row r="27" ht="31.5">
      <c r="A27" s="92" t="s">
        <v>129</v>
      </c>
    </row>
    <row r="28" ht="63">
      <c r="A28" s="93" t="s">
        <v>364</v>
      </c>
    </row>
    <row r="29" ht="15.75">
      <c r="A29" s="93"/>
    </row>
    <row r="30" ht="15.75">
      <c r="A30" s="92" t="s">
        <v>131</v>
      </c>
    </row>
    <row r="31" ht="47.25">
      <c r="A31" s="93" t="s">
        <v>365</v>
      </c>
    </row>
    <row r="32" ht="15.75">
      <c r="A32" s="93"/>
    </row>
  </sheetData>
  <sheetProtection/>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31"/>
  <sheetViews>
    <sheetView zoomScalePageLayoutView="0" workbookViewId="0" topLeftCell="A1">
      <selection activeCell="A1" sqref="A1:A31"/>
    </sheetView>
  </sheetViews>
  <sheetFormatPr defaultColWidth="9.140625" defaultRowHeight="15"/>
  <cols>
    <col min="1" max="1" width="95.140625" style="0" customWidth="1"/>
  </cols>
  <sheetData>
    <row r="1" ht="18.75">
      <c r="A1" s="90" t="s">
        <v>114</v>
      </c>
    </row>
    <row r="2" ht="15">
      <c r="A2" s="91"/>
    </row>
    <row r="3" ht="15.75">
      <c r="A3" s="92" t="s">
        <v>115</v>
      </c>
    </row>
    <row r="4" ht="15.75">
      <c r="A4" s="93" t="s">
        <v>366</v>
      </c>
    </row>
    <row r="5" ht="15.75">
      <c r="A5" s="93"/>
    </row>
    <row r="6" ht="15.75">
      <c r="A6" s="92" t="s">
        <v>116</v>
      </c>
    </row>
    <row r="7" ht="15.75">
      <c r="A7" s="93" t="s">
        <v>367</v>
      </c>
    </row>
    <row r="8" ht="15.75">
      <c r="A8" s="93"/>
    </row>
    <row r="9" ht="15.75">
      <c r="A9" s="92" t="s">
        <v>118</v>
      </c>
    </row>
    <row r="10" ht="15.75">
      <c r="A10" s="100">
        <v>39581</v>
      </c>
    </row>
    <row r="11" ht="15.75">
      <c r="A11" s="93"/>
    </row>
    <row r="12" ht="31.5">
      <c r="A12" s="92" t="s">
        <v>119</v>
      </c>
    </row>
    <row r="13" ht="189">
      <c r="A13" s="93" t="s">
        <v>368</v>
      </c>
    </row>
    <row r="14" ht="15.75">
      <c r="A14" s="93"/>
    </row>
    <row r="15" ht="47.25">
      <c r="A15" s="92" t="s">
        <v>121</v>
      </c>
    </row>
    <row r="16" ht="63">
      <c r="A16" s="93" t="s">
        <v>369</v>
      </c>
    </row>
    <row r="17" ht="15.75">
      <c r="A17" s="93"/>
    </row>
    <row r="18" ht="31.5">
      <c r="A18" s="92" t="s">
        <v>123</v>
      </c>
    </row>
    <row r="19" ht="204.75">
      <c r="A19" s="93" t="s">
        <v>370</v>
      </c>
    </row>
    <row r="20" ht="15.75">
      <c r="A20" s="93"/>
    </row>
    <row r="21" ht="31.5">
      <c r="A21" s="92" t="s">
        <v>125</v>
      </c>
    </row>
    <row r="22" ht="15.75">
      <c r="A22" s="93"/>
    </row>
    <row r="23" ht="189">
      <c r="A23" s="93" t="s">
        <v>371</v>
      </c>
    </row>
    <row r="24" ht="31.5">
      <c r="A24" s="92" t="s">
        <v>144</v>
      </c>
    </row>
    <row r="25" ht="189">
      <c r="A25" s="93" t="s">
        <v>372</v>
      </c>
    </row>
    <row r="26" ht="15.75">
      <c r="A26" s="93"/>
    </row>
    <row r="27" ht="47.25">
      <c r="A27" s="92" t="s">
        <v>129</v>
      </c>
    </row>
    <row r="28" ht="157.5">
      <c r="A28" s="93" t="s">
        <v>373</v>
      </c>
    </row>
    <row r="29" ht="15.75">
      <c r="A29" s="93"/>
    </row>
    <row r="30" ht="15.75">
      <c r="A30" s="92" t="s">
        <v>131</v>
      </c>
    </row>
    <row r="31" ht="31.5">
      <c r="A31" s="93" t="s">
        <v>374</v>
      </c>
    </row>
  </sheetData>
  <sheetProtection/>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33"/>
  <sheetViews>
    <sheetView zoomScalePageLayoutView="0" workbookViewId="0" topLeftCell="A1">
      <selection activeCell="A1" sqref="A1:A33"/>
    </sheetView>
  </sheetViews>
  <sheetFormatPr defaultColWidth="9.140625" defaultRowHeight="15"/>
  <cols>
    <col min="1" max="1" width="87.8515625" style="0" customWidth="1"/>
  </cols>
  <sheetData>
    <row r="1" ht="18.75">
      <c r="A1" s="90" t="s">
        <v>114</v>
      </c>
    </row>
    <row r="2" ht="15">
      <c r="A2" s="91"/>
    </row>
    <row r="3" ht="15.75">
      <c r="A3" s="92" t="s">
        <v>115</v>
      </c>
    </row>
    <row r="4" ht="15.75">
      <c r="A4" s="93" t="s">
        <v>375</v>
      </c>
    </row>
    <row r="5" ht="15.75">
      <c r="A5" s="93"/>
    </row>
    <row r="6" ht="15.75">
      <c r="A6" s="92" t="s">
        <v>116</v>
      </c>
    </row>
    <row r="7" ht="15.75">
      <c r="A7" s="93" t="s">
        <v>376</v>
      </c>
    </row>
    <row r="8" ht="15.75">
      <c r="A8" s="93"/>
    </row>
    <row r="9" ht="15.75">
      <c r="A9" s="92" t="s">
        <v>118</v>
      </c>
    </row>
    <row r="10" ht="15.75">
      <c r="A10" s="93" t="s">
        <v>172</v>
      </c>
    </row>
    <row r="11" ht="15.75">
      <c r="A11" s="93"/>
    </row>
    <row r="12" ht="31.5">
      <c r="A12" s="92" t="s">
        <v>119</v>
      </c>
    </row>
    <row r="13" ht="31.5">
      <c r="A13" s="93" t="s">
        <v>377</v>
      </c>
    </row>
    <row r="14" ht="31.5">
      <c r="A14" s="93" t="s">
        <v>378</v>
      </c>
    </row>
    <row r="15" ht="47.25">
      <c r="A15" s="92" t="s">
        <v>121</v>
      </c>
    </row>
    <row r="16" ht="126">
      <c r="A16" s="93" t="s">
        <v>549</v>
      </c>
    </row>
    <row r="17" ht="15.75">
      <c r="A17" s="93"/>
    </row>
    <row r="18" ht="47.25">
      <c r="A18" s="92" t="s">
        <v>123</v>
      </c>
    </row>
    <row r="19" ht="15.75">
      <c r="A19" s="93" t="s">
        <v>195</v>
      </c>
    </row>
    <row r="20" ht="78.75">
      <c r="A20" s="93" t="s">
        <v>379</v>
      </c>
    </row>
    <row r="21" ht="31.5">
      <c r="A21" s="92" t="s">
        <v>125</v>
      </c>
    </row>
    <row r="22" ht="31.5">
      <c r="A22" s="93" t="s">
        <v>196</v>
      </c>
    </row>
    <row r="23" ht="47.25">
      <c r="A23" s="93" t="s">
        <v>380</v>
      </c>
    </row>
    <row r="24" ht="31.5">
      <c r="A24" s="92" t="s">
        <v>144</v>
      </c>
    </row>
    <row r="25" ht="31.5">
      <c r="A25" s="93" t="s">
        <v>197</v>
      </c>
    </row>
    <row r="26" ht="141.75">
      <c r="A26" s="93" t="s">
        <v>381</v>
      </c>
    </row>
    <row r="27" ht="47.25">
      <c r="A27" s="92" t="s">
        <v>129</v>
      </c>
    </row>
    <row r="28" ht="31.5">
      <c r="A28" s="93" t="s">
        <v>198</v>
      </c>
    </row>
    <row r="29" ht="31.5">
      <c r="A29" s="93" t="s">
        <v>382</v>
      </c>
    </row>
    <row r="30" ht="31.5">
      <c r="A30" s="92" t="s">
        <v>131</v>
      </c>
    </row>
    <row r="31" ht="15.75">
      <c r="A31" s="93" t="s">
        <v>183</v>
      </c>
    </row>
    <row r="32" ht="110.25">
      <c r="A32" s="93" t="s">
        <v>383</v>
      </c>
    </row>
    <row r="33" ht="15.75">
      <c r="A33" s="96"/>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A32"/>
    </sheetView>
  </sheetViews>
  <sheetFormatPr defaultColWidth="9.140625" defaultRowHeight="15"/>
  <cols>
    <col min="1" max="1" width="109.00390625" style="0" customWidth="1"/>
  </cols>
  <sheetData>
    <row r="1" ht="18.75">
      <c r="A1" s="90" t="s">
        <v>114</v>
      </c>
    </row>
    <row r="2" ht="15">
      <c r="A2" s="91"/>
    </row>
    <row r="3" ht="15.75">
      <c r="A3" s="92" t="s">
        <v>115</v>
      </c>
    </row>
    <row r="4" ht="15.75">
      <c r="A4" s="93" t="s">
        <v>384</v>
      </c>
    </row>
    <row r="5" ht="15.75">
      <c r="A5" s="93"/>
    </row>
    <row r="6" ht="15.75">
      <c r="A6" s="92" t="s">
        <v>116</v>
      </c>
    </row>
    <row r="7" ht="15.75">
      <c r="A7" s="93" t="s">
        <v>385</v>
      </c>
    </row>
    <row r="8" ht="15.75">
      <c r="A8" s="93"/>
    </row>
    <row r="9" ht="15.75">
      <c r="A9" s="92" t="s">
        <v>118</v>
      </c>
    </row>
    <row r="10" ht="15.75">
      <c r="A10" s="100">
        <v>39595</v>
      </c>
    </row>
    <row r="11" ht="15.75">
      <c r="A11" s="93"/>
    </row>
    <row r="12" ht="31.5">
      <c r="A12" s="92" t="s">
        <v>119</v>
      </c>
    </row>
    <row r="13" ht="63">
      <c r="A13" s="93" t="s">
        <v>386</v>
      </c>
    </row>
    <row r="14" ht="15.75">
      <c r="A14" s="93"/>
    </row>
    <row r="15" ht="31.5">
      <c r="A15" s="92" t="s">
        <v>121</v>
      </c>
    </row>
    <row r="16" ht="31.5">
      <c r="A16" s="93" t="s">
        <v>387</v>
      </c>
    </row>
    <row r="17" ht="15.75">
      <c r="A17" s="93"/>
    </row>
    <row r="18" ht="31.5">
      <c r="A18" s="92" t="s">
        <v>123</v>
      </c>
    </row>
    <row r="19" ht="63">
      <c r="A19" s="93" t="s">
        <v>388</v>
      </c>
    </row>
    <row r="20" ht="15.75">
      <c r="A20" s="93"/>
    </row>
    <row r="21" ht="31.5">
      <c r="A21" s="92" t="s">
        <v>125</v>
      </c>
    </row>
    <row r="22" ht="47.25">
      <c r="A22" s="93" t="s">
        <v>389</v>
      </c>
    </row>
    <row r="23" ht="15.75">
      <c r="A23" s="93"/>
    </row>
    <row r="24" ht="31.5">
      <c r="A24" s="92" t="s">
        <v>144</v>
      </c>
    </row>
    <row r="25" ht="31.5">
      <c r="A25" s="93" t="s">
        <v>390</v>
      </c>
    </row>
    <row r="26" ht="15.75">
      <c r="A26" s="93"/>
    </row>
    <row r="27" ht="31.5">
      <c r="A27" s="92" t="s">
        <v>129</v>
      </c>
    </row>
    <row r="28" ht="31.5">
      <c r="A28" s="93" t="s">
        <v>391</v>
      </c>
    </row>
    <row r="29" ht="15.75">
      <c r="A29" s="93"/>
    </row>
    <row r="30" ht="15.75">
      <c r="A30" s="92" t="s">
        <v>131</v>
      </c>
    </row>
    <row r="31" ht="31.5">
      <c r="A31" s="93" t="s">
        <v>392</v>
      </c>
    </row>
    <row r="32" ht="15.75">
      <c r="A32" s="93"/>
    </row>
  </sheetData>
  <sheetProtection/>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32"/>
  <sheetViews>
    <sheetView zoomScalePageLayoutView="0" workbookViewId="0" topLeftCell="A20">
      <selection activeCell="A1" sqref="A1:A32"/>
    </sheetView>
  </sheetViews>
  <sheetFormatPr defaultColWidth="9.140625" defaultRowHeight="15"/>
  <cols>
    <col min="1" max="1" width="99.140625" style="0" customWidth="1"/>
  </cols>
  <sheetData>
    <row r="1" ht="18.75">
      <c r="A1" s="85" t="s">
        <v>114</v>
      </c>
    </row>
    <row r="2" ht="15">
      <c r="A2" s="86"/>
    </row>
    <row r="3" ht="15.75">
      <c r="A3" s="87" t="s">
        <v>115</v>
      </c>
    </row>
    <row r="4" ht="15.75">
      <c r="A4" s="88" t="s">
        <v>550</v>
      </c>
    </row>
    <row r="5" ht="15.75">
      <c r="A5" s="88"/>
    </row>
    <row r="6" ht="15.75">
      <c r="A6" s="87" t="s">
        <v>116</v>
      </c>
    </row>
    <row r="7" ht="15.75">
      <c r="A7" s="88" t="s">
        <v>551</v>
      </c>
    </row>
    <row r="8" ht="15.75">
      <c r="A8" s="88"/>
    </row>
    <row r="9" ht="15.75">
      <c r="A9" s="87" t="s">
        <v>118</v>
      </c>
    </row>
    <row r="10" ht="15.75">
      <c r="A10" s="88" t="s">
        <v>552</v>
      </c>
    </row>
    <row r="11" ht="15.75">
      <c r="A11" s="88"/>
    </row>
    <row r="12" ht="31.5">
      <c r="A12" s="87" t="s">
        <v>119</v>
      </c>
    </row>
    <row r="13" ht="31.5">
      <c r="A13" s="88" t="s">
        <v>553</v>
      </c>
    </row>
    <row r="14" ht="15.75">
      <c r="A14" s="88"/>
    </row>
    <row r="15" ht="47.25">
      <c r="A15" s="87" t="s">
        <v>121</v>
      </c>
    </row>
    <row r="16" ht="15.75">
      <c r="A16" s="88" t="s">
        <v>554</v>
      </c>
    </row>
    <row r="17" ht="15.75">
      <c r="A17" s="88"/>
    </row>
    <row r="18" ht="31.5">
      <c r="A18" s="87" t="s">
        <v>123</v>
      </c>
    </row>
    <row r="19" ht="31.5">
      <c r="A19" s="88" t="s">
        <v>555</v>
      </c>
    </row>
    <row r="20" ht="15.75">
      <c r="A20" s="88"/>
    </row>
    <row r="21" ht="31.5">
      <c r="A21" s="87" t="s">
        <v>125</v>
      </c>
    </row>
    <row r="22" ht="63">
      <c r="A22" s="88" t="s">
        <v>556</v>
      </c>
    </row>
    <row r="23" ht="15.75">
      <c r="A23" s="88"/>
    </row>
    <row r="24" ht="31.5">
      <c r="A24" s="87" t="s">
        <v>144</v>
      </c>
    </row>
    <row r="25" ht="15.75">
      <c r="A25" s="88" t="s">
        <v>557</v>
      </c>
    </row>
    <row r="26" ht="15.75">
      <c r="A26" s="88"/>
    </row>
    <row r="27" ht="31.5">
      <c r="A27" s="87" t="s">
        <v>129</v>
      </c>
    </row>
    <row r="28" ht="78.75">
      <c r="A28" s="88" t="s">
        <v>558</v>
      </c>
    </row>
    <row r="29" ht="15.75">
      <c r="A29" s="88"/>
    </row>
    <row r="30" ht="15.75">
      <c r="A30" s="87" t="s">
        <v>131</v>
      </c>
    </row>
    <row r="31" ht="63">
      <c r="A31" s="88" t="s">
        <v>559</v>
      </c>
    </row>
    <row r="32" ht="15.75">
      <c r="A32" s="88"/>
    </row>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A30"/>
    </sheetView>
  </sheetViews>
  <sheetFormatPr defaultColWidth="9.140625" defaultRowHeight="15"/>
  <cols>
    <col min="1" max="1" width="96.00390625" style="0" customWidth="1"/>
  </cols>
  <sheetData>
    <row r="1" ht="18.75">
      <c r="A1" s="90" t="s">
        <v>114</v>
      </c>
    </row>
    <row r="2" ht="15">
      <c r="A2" s="91"/>
    </row>
    <row r="3" ht="15.75">
      <c r="A3" s="92" t="s">
        <v>115</v>
      </c>
    </row>
    <row r="4" ht="15.75">
      <c r="A4" s="93" t="s">
        <v>393</v>
      </c>
    </row>
    <row r="5" ht="15.75">
      <c r="A5" s="93"/>
    </row>
    <row r="6" ht="15.75">
      <c r="A6" s="92" t="s">
        <v>116</v>
      </c>
    </row>
    <row r="7" ht="15.75">
      <c r="A7" s="93" t="s">
        <v>394</v>
      </c>
    </row>
    <row r="8" ht="15.75">
      <c r="A8" s="93"/>
    </row>
    <row r="9" ht="15.75">
      <c r="A9" s="92" t="s">
        <v>118</v>
      </c>
    </row>
    <row r="10" ht="15.75">
      <c r="A10" s="119">
        <v>39547</v>
      </c>
    </row>
    <row r="11" ht="31.5">
      <c r="A11" s="92" t="s">
        <v>119</v>
      </c>
    </row>
    <row r="12" ht="94.5">
      <c r="A12" s="93" t="s">
        <v>395</v>
      </c>
    </row>
    <row r="13" ht="15.75">
      <c r="A13" s="93"/>
    </row>
    <row r="14" ht="47.25">
      <c r="A14" s="92" t="s">
        <v>121</v>
      </c>
    </row>
    <row r="15" ht="31.5">
      <c r="A15" s="93" t="s">
        <v>396</v>
      </c>
    </row>
    <row r="16" ht="15.75">
      <c r="A16" s="93"/>
    </row>
    <row r="17" ht="31.5">
      <c r="A17" s="92" t="s">
        <v>123</v>
      </c>
    </row>
    <row r="18" ht="47.25">
      <c r="A18" s="93" t="s">
        <v>397</v>
      </c>
    </row>
    <row r="19" ht="15.75">
      <c r="A19" s="93"/>
    </row>
    <row r="20" ht="31.5">
      <c r="A20" s="92" t="s">
        <v>125</v>
      </c>
    </row>
    <row r="21" ht="63">
      <c r="A21" s="93" t="s">
        <v>398</v>
      </c>
    </row>
    <row r="22" ht="15.75">
      <c r="A22" s="93"/>
    </row>
    <row r="23" ht="31.5">
      <c r="A23" s="92" t="s">
        <v>144</v>
      </c>
    </row>
    <row r="24" ht="47.25">
      <c r="A24" s="93" t="s">
        <v>399</v>
      </c>
    </row>
    <row r="25" ht="15.75">
      <c r="A25" s="93"/>
    </row>
    <row r="26" ht="47.25">
      <c r="A26" s="92" t="s">
        <v>400</v>
      </c>
    </row>
    <row r="27" ht="31.5">
      <c r="A27" s="93" t="s">
        <v>401</v>
      </c>
    </row>
    <row r="28" ht="15.75">
      <c r="A28" s="93"/>
    </row>
    <row r="29" ht="15.75">
      <c r="A29" s="92" t="s">
        <v>131</v>
      </c>
    </row>
    <row r="30" ht="31.5">
      <c r="A30" s="93" t="s">
        <v>402</v>
      </c>
    </row>
  </sheetData>
  <sheetProtection/>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A33"/>
  <sheetViews>
    <sheetView zoomScalePageLayoutView="0" workbookViewId="0" topLeftCell="A1">
      <selection activeCell="A1" sqref="A1:A33"/>
    </sheetView>
  </sheetViews>
  <sheetFormatPr defaultColWidth="9.140625" defaultRowHeight="15"/>
  <cols>
    <col min="1" max="1" width="100.8515625" style="0" customWidth="1"/>
  </cols>
  <sheetData>
    <row r="1" ht="18.75">
      <c r="A1" s="90" t="s">
        <v>114</v>
      </c>
    </row>
    <row r="2" ht="15">
      <c r="A2" s="91"/>
    </row>
    <row r="3" ht="15.75">
      <c r="A3" s="92" t="s">
        <v>115</v>
      </c>
    </row>
    <row r="4" ht="15.75">
      <c r="A4" s="93" t="s">
        <v>366</v>
      </c>
    </row>
    <row r="5" ht="15.75">
      <c r="A5" s="93"/>
    </row>
    <row r="6" ht="15.75">
      <c r="A6" s="92" t="s">
        <v>116</v>
      </c>
    </row>
    <row r="7" ht="15.75">
      <c r="A7" s="93" t="s">
        <v>367</v>
      </c>
    </row>
    <row r="8" ht="15.75">
      <c r="A8" s="93"/>
    </row>
    <row r="9" ht="15.75">
      <c r="A9" s="92" t="s">
        <v>118</v>
      </c>
    </row>
    <row r="10" ht="15.75">
      <c r="A10" s="100">
        <v>39581</v>
      </c>
    </row>
    <row r="11" ht="15.75">
      <c r="A11" s="93"/>
    </row>
    <row r="12" ht="31.5">
      <c r="A12" s="92" t="s">
        <v>119</v>
      </c>
    </row>
    <row r="13" ht="189">
      <c r="A13" s="93" t="s">
        <v>368</v>
      </c>
    </row>
    <row r="14" ht="15.75">
      <c r="A14" s="93"/>
    </row>
    <row r="15" ht="47.25">
      <c r="A15" s="92" t="s">
        <v>121</v>
      </c>
    </row>
    <row r="16" ht="63">
      <c r="A16" s="93" t="s">
        <v>369</v>
      </c>
    </row>
    <row r="17" ht="15.75">
      <c r="A17" s="93"/>
    </row>
    <row r="18" ht="31.5">
      <c r="A18" s="92" t="s">
        <v>123</v>
      </c>
    </row>
    <row r="19" ht="189">
      <c r="A19" s="93" t="s">
        <v>370</v>
      </c>
    </row>
    <row r="20" ht="15.75">
      <c r="A20" s="93"/>
    </row>
    <row r="21" ht="31.5">
      <c r="A21" s="92" t="s">
        <v>125</v>
      </c>
    </row>
    <row r="22" ht="15.75">
      <c r="A22" s="93"/>
    </row>
    <row r="23" ht="189">
      <c r="A23" s="93" t="s">
        <v>371</v>
      </c>
    </row>
    <row r="24" ht="31.5">
      <c r="A24" s="92" t="s">
        <v>144</v>
      </c>
    </row>
    <row r="25" ht="173.25">
      <c r="A25" s="93" t="s">
        <v>372</v>
      </c>
    </row>
    <row r="26" ht="15.75">
      <c r="A26" s="93"/>
    </row>
    <row r="27" ht="31.5">
      <c r="A27" s="92" t="s">
        <v>129</v>
      </c>
    </row>
    <row r="28" ht="157.5">
      <c r="A28" s="93" t="s">
        <v>373</v>
      </c>
    </row>
    <row r="29" ht="15.75">
      <c r="A29" s="93"/>
    </row>
    <row r="30" ht="15.75">
      <c r="A30" s="92" t="s">
        <v>131</v>
      </c>
    </row>
    <row r="31" ht="31.5">
      <c r="A31" s="93" t="s">
        <v>374</v>
      </c>
    </row>
    <row r="32" ht="15.75">
      <c r="A32" s="93"/>
    </row>
    <row r="33" ht="15.75">
      <c r="A33" s="96"/>
    </row>
  </sheetData>
  <sheetProtection/>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A32"/>
    </sheetView>
  </sheetViews>
  <sheetFormatPr defaultColWidth="9.140625" defaultRowHeight="15"/>
  <cols>
    <col min="1" max="1" width="88.57421875" style="0" customWidth="1"/>
  </cols>
  <sheetData>
    <row r="1" ht="18.75">
      <c r="A1" s="90" t="s">
        <v>114</v>
      </c>
    </row>
    <row r="2" ht="15">
      <c r="A2" s="91"/>
    </row>
    <row r="3" ht="15.75">
      <c r="A3" s="92" t="s">
        <v>115</v>
      </c>
    </row>
    <row r="4" ht="15.75">
      <c r="A4" s="93" t="s">
        <v>403</v>
      </c>
    </row>
    <row r="5" ht="15.75">
      <c r="A5" s="93"/>
    </row>
    <row r="6" ht="15.75">
      <c r="A6" s="92" t="s">
        <v>116</v>
      </c>
    </row>
    <row r="7" ht="15.75">
      <c r="A7" s="93" t="s">
        <v>404</v>
      </c>
    </row>
    <row r="8" ht="15.75">
      <c r="A8" s="93"/>
    </row>
    <row r="9" ht="15.75">
      <c r="A9" s="92" t="s">
        <v>118</v>
      </c>
    </row>
    <row r="10" ht="15.75">
      <c r="A10" s="121">
        <v>39581</v>
      </c>
    </row>
    <row r="11" ht="15.75">
      <c r="A11" s="121"/>
    </row>
    <row r="12" ht="31.5">
      <c r="A12" s="92" t="s">
        <v>119</v>
      </c>
    </row>
    <row r="13" ht="78.75">
      <c r="A13" s="93" t="s">
        <v>405</v>
      </c>
    </row>
    <row r="14" ht="15.75">
      <c r="A14" s="93"/>
    </row>
    <row r="15" ht="47.25">
      <c r="A15" s="92" t="s">
        <v>121</v>
      </c>
    </row>
    <row r="16" ht="15.75">
      <c r="A16" s="93" t="s">
        <v>406</v>
      </c>
    </row>
    <row r="17" ht="15.75">
      <c r="A17" s="93"/>
    </row>
    <row r="18" ht="47.25">
      <c r="A18" s="92" t="s">
        <v>123</v>
      </c>
    </row>
    <row r="19" ht="189">
      <c r="A19" s="93" t="s">
        <v>407</v>
      </c>
    </row>
    <row r="20" ht="15.75">
      <c r="A20" s="93"/>
    </row>
    <row r="21" ht="31.5">
      <c r="A21" s="92" t="s">
        <v>125</v>
      </c>
    </row>
    <row r="22" ht="173.25">
      <c r="A22" s="93" t="s">
        <v>408</v>
      </c>
    </row>
    <row r="23" ht="15.75">
      <c r="A23" s="93"/>
    </row>
    <row r="24" ht="31.5">
      <c r="A24" s="92" t="s">
        <v>144</v>
      </c>
    </row>
    <row r="25" ht="173.25">
      <c r="A25" s="93" t="s">
        <v>409</v>
      </c>
    </row>
    <row r="26" ht="15.75">
      <c r="A26" s="93"/>
    </row>
    <row r="27" ht="47.25">
      <c r="A27" s="92" t="s">
        <v>129</v>
      </c>
    </row>
    <row r="28" ht="173.25">
      <c r="A28" s="93" t="s">
        <v>410</v>
      </c>
    </row>
    <row r="29" ht="15.75">
      <c r="A29" s="93"/>
    </row>
    <row r="30" ht="31.5">
      <c r="A30" s="92" t="s">
        <v>131</v>
      </c>
    </row>
    <row r="31" ht="126">
      <c r="A31" s="93" t="s">
        <v>411</v>
      </c>
    </row>
    <row r="32" ht="15.75">
      <c r="A32" s="93"/>
    </row>
  </sheetData>
  <sheetProtection/>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A32"/>
    </sheetView>
  </sheetViews>
  <sheetFormatPr defaultColWidth="9.140625" defaultRowHeight="15"/>
  <cols>
    <col min="1" max="1" width="95.421875" style="0" customWidth="1"/>
  </cols>
  <sheetData>
    <row r="1" ht="18.75">
      <c r="A1" s="90" t="s">
        <v>114</v>
      </c>
    </row>
    <row r="2" ht="15">
      <c r="A2" s="91"/>
    </row>
    <row r="3" ht="15.75">
      <c r="A3" s="92" t="s">
        <v>412</v>
      </c>
    </row>
    <row r="4" ht="15.75">
      <c r="A4" s="93"/>
    </row>
    <row r="5" ht="15.75">
      <c r="A5" s="93"/>
    </row>
    <row r="6" ht="15.75">
      <c r="A6" s="92" t="s">
        <v>116</v>
      </c>
    </row>
    <row r="7" ht="15.75">
      <c r="A7" s="93" t="s">
        <v>413</v>
      </c>
    </row>
    <row r="8" ht="15.75">
      <c r="A8" s="93"/>
    </row>
    <row r="9" ht="15.75">
      <c r="A9" s="92" t="s">
        <v>414</v>
      </c>
    </row>
    <row r="10" ht="15.75">
      <c r="A10" s="93"/>
    </row>
    <row r="11" ht="15.75">
      <c r="A11" s="93"/>
    </row>
    <row r="12" ht="31.5">
      <c r="A12" s="92" t="s">
        <v>119</v>
      </c>
    </row>
    <row r="13" ht="31.5">
      <c r="A13" s="93" t="s">
        <v>415</v>
      </c>
    </row>
    <row r="14" ht="15.75">
      <c r="A14" s="93"/>
    </row>
    <row r="15" ht="47.25">
      <c r="A15" s="92" t="s">
        <v>121</v>
      </c>
    </row>
    <row r="16" ht="31.5">
      <c r="A16" s="93" t="s">
        <v>416</v>
      </c>
    </row>
    <row r="17" ht="15.75">
      <c r="A17" s="93"/>
    </row>
    <row r="18" ht="31.5">
      <c r="A18" s="92" t="s">
        <v>123</v>
      </c>
    </row>
    <row r="19" ht="47.25">
      <c r="A19" s="93" t="s">
        <v>417</v>
      </c>
    </row>
    <row r="20" ht="15.75">
      <c r="A20" s="93"/>
    </row>
    <row r="21" ht="31.5">
      <c r="A21" s="92" t="s">
        <v>125</v>
      </c>
    </row>
    <row r="22" ht="15.75">
      <c r="A22" s="93" t="s">
        <v>418</v>
      </c>
    </row>
    <row r="23" ht="15.75">
      <c r="A23" s="93"/>
    </row>
    <row r="24" ht="31.5">
      <c r="A24" s="92" t="s">
        <v>144</v>
      </c>
    </row>
    <row r="25" ht="15.75">
      <c r="A25" s="93" t="s">
        <v>419</v>
      </c>
    </row>
    <row r="26" ht="15.75">
      <c r="A26" s="93"/>
    </row>
    <row r="27" ht="47.25">
      <c r="A27" s="92" t="s">
        <v>129</v>
      </c>
    </row>
    <row r="28" ht="47.25">
      <c r="A28" s="93" t="s">
        <v>420</v>
      </c>
    </row>
    <row r="29" ht="15.75">
      <c r="A29" s="93"/>
    </row>
    <row r="30" ht="15.75">
      <c r="A30" s="92" t="s">
        <v>131</v>
      </c>
    </row>
    <row r="31" ht="47.25">
      <c r="A31" s="93" t="s">
        <v>421</v>
      </c>
    </row>
    <row r="32" ht="15.75">
      <c r="A32" s="93"/>
    </row>
  </sheetData>
  <sheetProtection/>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A33"/>
  <sheetViews>
    <sheetView zoomScalePageLayoutView="0" workbookViewId="0" topLeftCell="A1">
      <selection activeCell="A1" sqref="A1:A33"/>
    </sheetView>
  </sheetViews>
  <sheetFormatPr defaultColWidth="9.140625" defaultRowHeight="15"/>
  <cols>
    <col min="1" max="1" width="96.7109375" style="0" customWidth="1"/>
  </cols>
  <sheetData>
    <row r="1" ht="18.75">
      <c r="A1" s="90" t="s">
        <v>114</v>
      </c>
    </row>
    <row r="2" ht="15">
      <c r="A2" s="91"/>
    </row>
    <row r="3" ht="15.75">
      <c r="A3" s="92" t="s">
        <v>422</v>
      </c>
    </row>
    <row r="4" ht="15.75">
      <c r="A4" s="93" t="s">
        <v>423</v>
      </c>
    </row>
    <row r="5" ht="15.75">
      <c r="A5" s="93"/>
    </row>
    <row r="6" ht="15.75">
      <c r="A6" s="92" t="s">
        <v>116</v>
      </c>
    </row>
    <row r="7" ht="15.75">
      <c r="A7" s="93" t="s">
        <v>424</v>
      </c>
    </row>
    <row r="8" ht="15.75">
      <c r="A8" s="93"/>
    </row>
    <row r="9" ht="15.75">
      <c r="A9" s="92" t="s">
        <v>118</v>
      </c>
    </row>
    <row r="10" ht="15.75">
      <c r="A10" s="119">
        <v>39581</v>
      </c>
    </row>
    <row r="11" ht="15.75">
      <c r="A11" s="93"/>
    </row>
    <row r="12" ht="31.5">
      <c r="A12" s="92" t="s">
        <v>119</v>
      </c>
    </row>
    <row r="13" ht="47.25">
      <c r="A13" s="93" t="s">
        <v>425</v>
      </c>
    </row>
    <row r="14" ht="15.75">
      <c r="A14" s="93"/>
    </row>
    <row r="15" ht="47.25">
      <c r="A15" s="92" t="s">
        <v>121</v>
      </c>
    </row>
    <row r="16" ht="31.5">
      <c r="A16" s="93" t="s">
        <v>426</v>
      </c>
    </row>
    <row r="17" ht="15.75">
      <c r="A17" s="93"/>
    </row>
    <row r="18" ht="31.5">
      <c r="A18" s="92" t="s">
        <v>123</v>
      </c>
    </row>
    <row r="19" ht="31.5">
      <c r="A19" s="93" t="s">
        <v>427</v>
      </c>
    </row>
    <row r="20" ht="15.75">
      <c r="A20" s="93"/>
    </row>
    <row r="21" ht="31.5">
      <c r="A21" s="92" t="s">
        <v>125</v>
      </c>
    </row>
    <row r="22" ht="15.75">
      <c r="A22" s="93" t="s">
        <v>428</v>
      </c>
    </row>
    <row r="23" ht="15.75">
      <c r="A23" s="93"/>
    </row>
    <row r="24" ht="31.5">
      <c r="A24" s="92" t="s">
        <v>144</v>
      </c>
    </row>
    <row r="25" ht="63">
      <c r="A25" s="93" t="s">
        <v>429</v>
      </c>
    </row>
    <row r="26" ht="15.75">
      <c r="A26" s="93"/>
    </row>
    <row r="27" ht="31.5">
      <c r="A27" s="92" t="s">
        <v>129</v>
      </c>
    </row>
    <row r="28" ht="47.25">
      <c r="A28" s="93" t="s">
        <v>430</v>
      </c>
    </row>
    <row r="29" ht="15.75">
      <c r="A29" s="93"/>
    </row>
    <row r="30" ht="15.75">
      <c r="A30" s="92" t="s">
        <v>131</v>
      </c>
    </row>
    <row r="31" ht="47.25">
      <c r="A31" s="93" t="s">
        <v>431</v>
      </c>
    </row>
    <row r="32" ht="15.75">
      <c r="A32" s="93"/>
    </row>
    <row r="33" ht="15.75">
      <c r="A33" s="96"/>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52"/>
  <sheetViews>
    <sheetView zoomScalePageLayoutView="0" workbookViewId="0" topLeftCell="A1">
      <pane xSplit="1" ySplit="1" topLeftCell="B29" activePane="bottomRight" state="frozen"/>
      <selection pane="topLeft" activeCell="A1" sqref="A1"/>
      <selection pane="topRight" activeCell="B1" sqref="B1"/>
      <selection pane="bottomLeft" activeCell="A2" sqref="A2"/>
      <selection pane="bottomRight" activeCell="J51" sqref="J51"/>
    </sheetView>
  </sheetViews>
  <sheetFormatPr defaultColWidth="9.140625" defaultRowHeight="15"/>
  <cols>
    <col min="1" max="1" width="17.7109375" style="0" customWidth="1"/>
    <col min="2" max="2" width="18.00390625" style="0" customWidth="1"/>
    <col min="3" max="3" width="15.7109375" style="0" customWidth="1"/>
    <col min="4" max="4" width="15.8515625" style="0" customWidth="1"/>
    <col min="5" max="5" width="13.00390625" style="0" customWidth="1"/>
    <col min="6" max="6" width="17.28125" style="0" customWidth="1"/>
    <col min="7" max="7" width="17.140625" style="0" customWidth="1"/>
    <col min="8" max="8" width="16.7109375" style="0" customWidth="1"/>
  </cols>
  <sheetData>
    <row r="1" spans="1:8" s="202" customFormat="1" ht="60">
      <c r="A1" s="202" t="s">
        <v>133</v>
      </c>
      <c r="B1" s="203" t="s">
        <v>135</v>
      </c>
      <c r="C1" s="203" t="s">
        <v>136</v>
      </c>
      <c r="D1" s="203" t="s">
        <v>137</v>
      </c>
      <c r="E1" s="203" t="s">
        <v>529</v>
      </c>
      <c r="F1" s="203" t="s">
        <v>563</v>
      </c>
      <c r="G1" s="203" t="s">
        <v>564</v>
      </c>
      <c r="H1" s="203" t="s">
        <v>560</v>
      </c>
    </row>
    <row r="2" spans="1:8" ht="15">
      <c r="A2" t="s">
        <v>3</v>
      </c>
      <c r="B2" s="132">
        <v>925151</v>
      </c>
      <c r="C2" s="132">
        <v>895044</v>
      </c>
      <c r="D2" s="132">
        <v>30107</v>
      </c>
      <c r="E2" s="133">
        <v>0.0336374524604377</v>
      </c>
      <c r="F2" s="132">
        <v>367689</v>
      </c>
      <c r="G2" s="132">
        <v>412732</v>
      </c>
      <c r="H2" s="132">
        <v>0</v>
      </c>
    </row>
    <row r="3" spans="1:8" ht="15">
      <c r="A3" t="s">
        <v>4</v>
      </c>
      <c r="B3" s="132">
        <v>1553000</v>
      </c>
      <c r="C3" s="132">
        <v>1882842</v>
      </c>
      <c r="D3" s="132">
        <v>-329842</v>
      </c>
      <c r="E3" s="133">
        <v>-0.1751830477544053</v>
      </c>
      <c r="F3" s="132">
        <v>635000</v>
      </c>
      <c r="G3" s="132">
        <v>430000</v>
      </c>
      <c r="H3" s="132">
        <v>0</v>
      </c>
    </row>
    <row r="4" spans="1:8" ht="15">
      <c r="A4" t="s">
        <v>5</v>
      </c>
      <c r="B4" s="132">
        <v>1171578</v>
      </c>
      <c r="C4" s="132">
        <v>274000</v>
      </c>
      <c r="D4" s="132">
        <v>897578</v>
      </c>
      <c r="E4" s="133">
        <v>3.275832116788321</v>
      </c>
      <c r="F4" s="132">
        <v>511500</v>
      </c>
      <c r="G4" s="132">
        <v>310600</v>
      </c>
      <c r="H4" s="132">
        <v>3950</v>
      </c>
    </row>
    <row r="5" spans="1:8" ht="15">
      <c r="A5" t="s">
        <v>6</v>
      </c>
      <c r="B5" s="132">
        <v>867020.52</v>
      </c>
      <c r="C5" s="132">
        <v>445000</v>
      </c>
      <c r="D5" s="132">
        <v>422020.52</v>
      </c>
      <c r="E5" s="133">
        <v>0.9483607191011236</v>
      </c>
      <c r="F5" s="132">
        <v>82967.2</v>
      </c>
      <c r="G5" s="132">
        <v>82943.44000000002</v>
      </c>
      <c r="H5" s="132">
        <v>14140.8</v>
      </c>
    </row>
    <row r="6" spans="1:8" ht="15">
      <c r="A6" t="s">
        <v>134</v>
      </c>
      <c r="B6" s="132">
        <v>1429294</v>
      </c>
      <c r="C6" s="132">
        <v>2831000</v>
      </c>
      <c r="D6" s="132">
        <v>-1401706</v>
      </c>
      <c r="E6" s="133">
        <v>-0.4951275167785235</v>
      </c>
      <c r="F6" s="132">
        <v>752752</v>
      </c>
      <c r="G6" s="132">
        <v>255992</v>
      </c>
      <c r="H6" s="132">
        <v>0</v>
      </c>
    </row>
    <row r="7" spans="1:8" ht="15">
      <c r="A7" t="s">
        <v>8</v>
      </c>
      <c r="B7" s="132">
        <v>3968848.75</v>
      </c>
      <c r="C7" s="132">
        <v>3856000</v>
      </c>
      <c r="D7" s="132">
        <v>112848.75</v>
      </c>
      <c r="E7" s="133">
        <v>0.029265754668049794</v>
      </c>
      <c r="F7" s="132">
        <v>2732000</v>
      </c>
      <c r="G7" s="132">
        <v>815948.75</v>
      </c>
      <c r="H7" s="132">
        <v>32750</v>
      </c>
    </row>
    <row r="8" spans="1:8" ht="15">
      <c r="A8" t="s">
        <v>9</v>
      </c>
      <c r="B8" s="132">
        <v>766171.94</v>
      </c>
      <c r="C8" s="132">
        <v>357900</v>
      </c>
      <c r="D8" s="132">
        <v>408271.93999999994</v>
      </c>
      <c r="E8" s="133">
        <v>1.140743056719754</v>
      </c>
      <c r="F8" s="132">
        <v>125000</v>
      </c>
      <c r="G8" s="132">
        <v>294764.41</v>
      </c>
      <c r="H8" s="132">
        <v>13781.99</v>
      </c>
    </row>
    <row r="9" spans="1:8" ht="15">
      <c r="A9" t="s">
        <v>10</v>
      </c>
      <c r="B9" s="132">
        <v>2220422</v>
      </c>
      <c r="C9" s="132">
        <v>945560</v>
      </c>
      <c r="D9" s="132">
        <v>1274862</v>
      </c>
      <c r="E9" s="133">
        <v>1.3482613477727485</v>
      </c>
      <c r="F9" s="132">
        <v>1157702</v>
      </c>
      <c r="G9" s="132">
        <v>401080</v>
      </c>
      <c r="H9" s="132">
        <v>0</v>
      </c>
    </row>
    <row r="10" spans="1:8" ht="15">
      <c r="A10" t="s">
        <v>11</v>
      </c>
      <c r="B10" s="132">
        <v>901244</v>
      </c>
      <c r="C10" s="132">
        <v>693350</v>
      </c>
      <c r="D10" s="132">
        <v>207894</v>
      </c>
      <c r="E10" s="133">
        <v>0.29983990769452656</v>
      </c>
      <c r="F10" s="132">
        <v>390000</v>
      </c>
      <c r="G10" s="132">
        <v>432352</v>
      </c>
      <c r="H10" s="132">
        <v>0</v>
      </c>
    </row>
    <row r="11" spans="1:8" ht="15">
      <c r="A11" t="s">
        <v>7</v>
      </c>
      <c r="B11" s="132">
        <v>305178.68</v>
      </c>
      <c r="C11" s="132">
        <v>435000</v>
      </c>
      <c r="D11" s="132">
        <v>-129821.32</v>
      </c>
      <c r="E11" s="133">
        <v>-0.298439816091954</v>
      </c>
      <c r="F11" s="132">
        <v>99750</v>
      </c>
      <c r="G11" s="132">
        <v>92770.95999999999</v>
      </c>
      <c r="H11" s="132">
        <v>39312</v>
      </c>
    </row>
    <row r="12" spans="1:8" ht="15">
      <c r="A12" t="s">
        <v>12</v>
      </c>
      <c r="B12" s="132">
        <v>134241.25</v>
      </c>
      <c r="C12" s="132">
        <v>195000</v>
      </c>
      <c r="D12" s="132">
        <v>-60758.75</v>
      </c>
      <c r="E12" s="133">
        <v>-0.3115833333333333</v>
      </c>
      <c r="F12" s="132">
        <v>35140</v>
      </c>
      <c r="G12" s="132">
        <v>50623.25</v>
      </c>
      <c r="H12" s="132">
        <v>1855</v>
      </c>
    </row>
    <row r="13" spans="1:8" ht="15">
      <c r="A13" t="s">
        <v>13</v>
      </c>
      <c r="B13" s="132">
        <v>233078</v>
      </c>
      <c r="C13" s="132">
        <v>99000</v>
      </c>
      <c r="D13" s="132">
        <v>134078</v>
      </c>
      <c r="E13" s="133">
        <v>1.3543232323232324</v>
      </c>
      <c r="F13" s="132">
        <v>0</v>
      </c>
      <c r="G13" s="132">
        <v>62720</v>
      </c>
      <c r="H13" s="132">
        <v>0</v>
      </c>
    </row>
    <row r="14" spans="1:8" ht="15">
      <c r="A14" t="s">
        <v>14</v>
      </c>
      <c r="B14" s="132">
        <v>1522764.88</v>
      </c>
      <c r="C14" s="132">
        <v>330800</v>
      </c>
      <c r="D14" s="132">
        <v>1191964.88</v>
      </c>
      <c r="E14" s="133">
        <v>3.6032795646916562</v>
      </c>
      <c r="F14" s="132">
        <v>595950</v>
      </c>
      <c r="G14" s="132">
        <v>368734.88</v>
      </c>
      <c r="H14" s="132">
        <v>0</v>
      </c>
    </row>
    <row r="15" spans="1:8" ht="15">
      <c r="A15" t="s">
        <v>16</v>
      </c>
      <c r="B15" s="132">
        <v>7752426</v>
      </c>
      <c r="C15" s="132">
        <v>4374294.5</v>
      </c>
      <c r="D15" s="132">
        <v>3378131.5</v>
      </c>
      <c r="E15" s="133">
        <v>0.7722688767297218</v>
      </c>
      <c r="F15" s="132">
        <v>5394480</v>
      </c>
      <c r="G15" s="132">
        <v>1899470</v>
      </c>
      <c r="H15" s="132">
        <v>0</v>
      </c>
    </row>
    <row r="16" spans="1:8" ht="15">
      <c r="A16" t="s">
        <v>15</v>
      </c>
      <c r="B16" s="132">
        <v>579052.5</v>
      </c>
      <c r="C16" s="132">
        <v>1191600</v>
      </c>
      <c r="D16" s="132">
        <v>-612547.5</v>
      </c>
      <c r="E16" s="133">
        <v>-0.5140546324269889</v>
      </c>
      <c r="F16" s="132">
        <v>366840</v>
      </c>
      <c r="G16" s="132">
        <v>110922.5</v>
      </c>
      <c r="H16" s="132">
        <v>0</v>
      </c>
    </row>
    <row r="17" spans="1:8" ht="15">
      <c r="A17" t="s">
        <v>17</v>
      </c>
      <c r="B17" s="132">
        <v>1863636</v>
      </c>
      <c r="C17" s="132">
        <v>589000</v>
      </c>
      <c r="D17" s="132">
        <v>1274636</v>
      </c>
      <c r="E17" s="133">
        <v>2.164067911714771</v>
      </c>
      <c r="F17" s="132">
        <v>400000</v>
      </c>
      <c r="G17" s="132">
        <v>267145</v>
      </c>
      <c r="H17" s="132">
        <v>505250</v>
      </c>
    </row>
    <row r="18" spans="1:8" ht="15">
      <c r="A18" t="s">
        <v>18</v>
      </c>
      <c r="B18" s="132">
        <v>659128.24</v>
      </c>
      <c r="C18" s="132">
        <v>2268000</v>
      </c>
      <c r="D18" s="132">
        <v>-1608871.76</v>
      </c>
      <c r="E18" s="133">
        <v>-0.7093790828924162</v>
      </c>
      <c r="F18" s="132">
        <v>9000</v>
      </c>
      <c r="G18" s="132">
        <v>527666.64</v>
      </c>
      <c r="H18" s="132">
        <v>0</v>
      </c>
    </row>
    <row r="19" spans="1:8" ht="15">
      <c r="A19" t="s">
        <v>19</v>
      </c>
      <c r="B19" s="132">
        <v>819884.25</v>
      </c>
      <c r="C19" s="132">
        <v>418260</v>
      </c>
      <c r="D19" s="132">
        <v>401624.25</v>
      </c>
      <c r="E19" s="133">
        <v>0.9602262946492612</v>
      </c>
      <c r="F19" s="132">
        <v>326000</v>
      </c>
      <c r="G19" s="132">
        <v>266038.25</v>
      </c>
      <c r="H19" s="132">
        <v>91898</v>
      </c>
    </row>
    <row r="20" spans="1:8" ht="15">
      <c r="A20" t="s">
        <v>20</v>
      </c>
      <c r="B20" s="132">
        <v>2943260.3400000003</v>
      </c>
      <c r="C20" s="132">
        <v>3279220</v>
      </c>
      <c r="D20" s="132">
        <v>-335959.6599999997</v>
      </c>
      <c r="E20" s="133">
        <v>-0.10245108897847649</v>
      </c>
      <c r="F20" s="132">
        <v>1958800</v>
      </c>
      <c r="G20" s="132">
        <v>527768.0000000001</v>
      </c>
      <c r="H20" s="132">
        <v>34146.16</v>
      </c>
    </row>
    <row r="21" spans="1:8" ht="15">
      <c r="A21" t="s">
        <v>21</v>
      </c>
      <c r="B21" s="132">
        <v>3065560</v>
      </c>
      <c r="C21" s="132">
        <v>946500</v>
      </c>
      <c r="D21" s="132">
        <v>2119060</v>
      </c>
      <c r="E21" s="133">
        <v>2.238837823560486</v>
      </c>
      <c r="F21" s="132">
        <v>2132350</v>
      </c>
      <c r="G21" s="132">
        <v>366170</v>
      </c>
      <c r="H21" s="132">
        <v>53280</v>
      </c>
    </row>
    <row r="22" spans="1:8" ht="15">
      <c r="A22" t="s">
        <v>22</v>
      </c>
      <c r="B22" s="132">
        <v>1328015</v>
      </c>
      <c r="C22" s="132">
        <v>757000</v>
      </c>
      <c r="D22" s="132">
        <v>571015</v>
      </c>
      <c r="E22" s="133">
        <v>0.7543130779392339</v>
      </c>
      <c r="F22" s="132">
        <v>809000</v>
      </c>
      <c r="G22" s="132">
        <v>346440</v>
      </c>
      <c r="H22" s="132">
        <v>0</v>
      </c>
    </row>
    <row r="23" spans="1:8" ht="15">
      <c r="A23" t="s">
        <v>23</v>
      </c>
      <c r="B23" s="132">
        <v>3055753.9599999995</v>
      </c>
      <c r="C23" s="132">
        <v>704000</v>
      </c>
      <c r="D23" s="132">
        <v>2351753.9599999995</v>
      </c>
      <c r="E23" s="133">
        <v>3.3405596022727266</v>
      </c>
      <c r="F23" s="132">
        <v>1192000</v>
      </c>
      <c r="G23" s="132">
        <v>1242671.45</v>
      </c>
      <c r="H23" s="132">
        <v>262120.7</v>
      </c>
    </row>
    <row r="24" spans="1:8" ht="15">
      <c r="A24" t="s">
        <v>24</v>
      </c>
      <c r="B24" s="132">
        <v>329157.24999999994</v>
      </c>
      <c r="C24" s="132">
        <v>129152.6</v>
      </c>
      <c r="D24" s="132">
        <v>200004.64999999994</v>
      </c>
      <c r="E24" s="133">
        <v>1.5485917434105076</v>
      </c>
      <c r="F24" s="132">
        <v>160127.25</v>
      </c>
      <c r="G24" s="132">
        <v>162972.9</v>
      </c>
      <c r="H24" s="132">
        <v>0</v>
      </c>
    </row>
    <row r="25" spans="1:8" ht="15">
      <c r="A25" t="s">
        <v>25</v>
      </c>
      <c r="B25" s="132">
        <v>7817548</v>
      </c>
      <c r="C25" s="132">
        <v>1230080</v>
      </c>
      <c r="D25" s="132">
        <v>6587468</v>
      </c>
      <c r="E25" s="133">
        <v>5.355316727367326</v>
      </c>
      <c r="F25" s="132">
        <v>142400</v>
      </c>
      <c r="G25" s="132">
        <v>535968</v>
      </c>
      <c r="H25" s="132">
        <v>6989180</v>
      </c>
    </row>
    <row r="26" spans="1:8" ht="15">
      <c r="A26" t="s">
        <v>26</v>
      </c>
      <c r="B26" s="132">
        <v>3646641.25</v>
      </c>
      <c r="C26" s="132">
        <v>813000</v>
      </c>
      <c r="D26" s="132">
        <v>2833641.25</v>
      </c>
      <c r="E26" s="133">
        <v>3.4854135916359166</v>
      </c>
      <c r="F26" s="132">
        <v>1686676.25</v>
      </c>
      <c r="G26" s="132">
        <v>1027347.5</v>
      </c>
      <c r="H26" s="132">
        <v>316740</v>
      </c>
    </row>
    <row r="27" spans="1:8" ht="15">
      <c r="A27" t="s">
        <v>27</v>
      </c>
      <c r="B27" s="132">
        <v>640094</v>
      </c>
      <c r="C27" s="132">
        <v>368060</v>
      </c>
      <c r="D27" s="132">
        <v>272034</v>
      </c>
      <c r="E27" s="133">
        <v>0.7391023202738684</v>
      </c>
      <c r="F27" s="132">
        <v>269750</v>
      </c>
      <c r="G27" s="132">
        <v>127424</v>
      </c>
      <c r="H27" s="132">
        <v>14080</v>
      </c>
    </row>
    <row r="28" spans="1:8" ht="15">
      <c r="A28" t="s">
        <v>28</v>
      </c>
      <c r="B28" s="132">
        <v>716505.75</v>
      </c>
      <c r="C28" s="132">
        <v>500000</v>
      </c>
      <c r="D28" s="132">
        <v>216505.75</v>
      </c>
      <c r="E28" s="133">
        <v>0.4330115</v>
      </c>
      <c r="F28" s="132">
        <v>262500</v>
      </c>
      <c r="G28" s="132">
        <v>322319.75</v>
      </c>
      <c r="H28" s="132">
        <v>0</v>
      </c>
    </row>
    <row r="29" spans="1:8" ht="15">
      <c r="A29" t="s">
        <v>29</v>
      </c>
      <c r="B29" s="132">
        <v>665480</v>
      </c>
      <c r="C29" s="132">
        <v>107000</v>
      </c>
      <c r="D29" s="132">
        <v>558480</v>
      </c>
      <c r="E29" s="133">
        <v>5.219439252336449</v>
      </c>
      <c r="F29" s="132">
        <v>211880</v>
      </c>
      <c r="G29" s="132">
        <v>369840</v>
      </c>
      <c r="H29" s="132">
        <v>0</v>
      </c>
    </row>
    <row r="30" spans="1:8" ht="15">
      <c r="A30" t="s">
        <v>30</v>
      </c>
      <c r="B30" s="132">
        <v>786158.5</v>
      </c>
      <c r="C30" s="132">
        <v>427600</v>
      </c>
      <c r="D30" s="132">
        <v>358558.5</v>
      </c>
      <c r="E30" s="133">
        <v>0.838537184284378</v>
      </c>
      <c r="F30" s="132">
        <v>75000</v>
      </c>
      <c r="G30" s="132">
        <v>283045.5</v>
      </c>
      <c r="H30" s="132">
        <v>0</v>
      </c>
    </row>
    <row r="31" spans="1:8" ht="15">
      <c r="A31" t="s">
        <v>31</v>
      </c>
      <c r="B31" s="132">
        <v>418628</v>
      </c>
      <c r="C31" s="132">
        <v>658000</v>
      </c>
      <c r="D31" s="132">
        <v>-239372</v>
      </c>
      <c r="E31" s="133">
        <v>-0.3637872340425532</v>
      </c>
      <c r="F31" s="132">
        <v>0</v>
      </c>
      <c r="G31" s="132">
        <v>178448</v>
      </c>
      <c r="H31" s="132">
        <v>102080</v>
      </c>
    </row>
    <row r="32" spans="1:8" ht="15">
      <c r="A32" t="s">
        <v>32</v>
      </c>
      <c r="B32" s="132">
        <v>148287.10499999998</v>
      </c>
      <c r="C32" s="132">
        <v>124860</v>
      </c>
      <c r="D32" s="132">
        <v>23427.10499999998</v>
      </c>
      <c r="E32" s="133">
        <v>0.18762698222008634</v>
      </c>
      <c r="F32" s="132">
        <v>0</v>
      </c>
      <c r="G32" s="132">
        <v>95610.125</v>
      </c>
      <c r="H32" s="132">
        <v>0</v>
      </c>
    </row>
    <row r="33" spans="1:8" ht="15">
      <c r="A33" t="s">
        <v>33</v>
      </c>
      <c r="B33" s="132">
        <v>313875</v>
      </c>
      <c r="C33" s="132">
        <v>160000</v>
      </c>
      <c r="D33" s="132">
        <v>153875</v>
      </c>
      <c r="E33" s="133">
        <v>0.96171875</v>
      </c>
      <c r="F33" s="132">
        <v>78000</v>
      </c>
      <c r="G33" s="132">
        <v>34565</v>
      </c>
      <c r="H33" s="132">
        <v>0</v>
      </c>
    </row>
    <row r="34" spans="1:8" ht="15">
      <c r="A34" t="s">
        <v>530</v>
      </c>
      <c r="B34" s="132">
        <v>379290</v>
      </c>
      <c r="C34" s="132">
        <v>316780</v>
      </c>
      <c r="D34" s="132">
        <v>62510</v>
      </c>
      <c r="E34" s="133">
        <v>0.19732937685459942</v>
      </c>
      <c r="F34" s="132">
        <v>0</v>
      </c>
      <c r="G34" s="132">
        <v>142200</v>
      </c>
      <c r="H34" s="132">
        <v>63000</v>
      </c>
    </row>
    <row r="35" spans="1:8" ht="15">
      <c r="A35" t="s">
        <v>35</v>
      </c>
      <c r="B35" s="132">
        <v>5341725.8</v>
      </c>
      <c r="C35" s="132">
        <v>2867000</v>
      </c>
      <c r="D35" s="132">
        <v>2474725.8</v>
      </c>
      <c r="E35" s="133">
        <v>0.8631760725497034</v>
      </c>
      <c r="F35" s="132">
        <v>364460</v>
      </c>
      <c r="G35" s="132">
        <v>598846</v>
      </c>
      <c r="H35" s="132">
        <v>3342770.8</v>
      </c>
    </row>
    <row r="36" spans="1:8" ht="15">
      <c r="A36" t="s">
        <v>36</v>
      </c>
      <c r="B36" s="132">
        <v>2419030.83</v>
      </c>
      <c r="C36" s="132">
        <v>640000</v>
      </c>
      <c r="D36" s="132">
        <v>1779030.83</v>
      </c>
      <c r="E36" s="133">
        <v>2.779735671875</v>
      </c>
      <c r="F36" s="132">
        <v>10000</v>
      </c>
      <c r="G36" s="132">
        <v>1133138</v>
      </c>
      <c r="H36" s="132">
        <v>91560</v>
      </c>
    </row>
    <row r="37" spans="1:8" ht="15">
      <c r="A37" t="s">
        <v>37</v>
      </c>
      <c r="B37" s="132">
        <v>200580</v>
      </c>
      <c r="C37" s="132">
        <v>91000</v>
      </c>
      <c r="D37" s="132">
        <v>109580</v>
      </c>
      <c r="E37" s="133">
        <v>1.2041758241758242</v>
      </c>
      <c r="F37" s="132">
        <v>102850</v>
      </c>
      <c r="G37" s="132">
        <v>53450</v>
      </c>
      <c r="H37" s="132">
        <v>12300</v>
      </c>
    </row>
    <row r="38" spans="1:8" ht="15">
      <c r="A38" t="s">
        <v>38</v>
      </c>
      <c r="B38" s="132">
        <v>2771805</v>
      </c>
      <c r="C38" s="132">
        <v>1107600</v>
      </c>
      <c r="D38" s="132">
        <v>1664205</v>
      </c>
      <c r="E38" s="133">
        <v>1.502532502708559</v>
      </c>
      <c r="F38" s="132">
        <v>2243600</v>
      </c>
      <c r="G38" s="132">
        <v>452832</v>
      </c>
      <c r="H38" s="132">
        <v>0</v>
      </c>
    </row>
    <row r="39" spans="1:8" ht="15">
      <c r="A39" t="s">
        <v>39</v>
      </c>
      <c r="B39" s="132">
        <v>338180</v>
      </c>
      <c r="C39" s="132">
        <v>100000</v>
      </c>
      <c r="D39" s="132">
        <v>238180</v>
      </c>
      <c r="E39" s="133">
        <v>2.3818</v>
      </c>
      <c r="F39" s="132">
        <v>162000</v>
      </c>
      <c r="G39" s="132">
        <v>176180</v>
      </c>
      <c r="H39" s="132">
        <v>0</v>
      </c>
    </row>
    <row r="40" spans="1:8" ht="15">
      <c r="A40" t="s">
        <v>40</v>
      </c>
      <c r="B40" s="132">
        <v>1543190</v>
      </c>
      <c r="C40" s="132">
        <v>704320</v>
      </c>
      <c r="D40" s="132">
        <v>838870</v>
      </c>
      <c r="E40" s="133">
        <v>1.1910353248523398</v>
      </c>
      <c r="F40" s="132">
        <v>745000</v>
      </c>
      <c r="G40" s="132">
        <v>438910</v>
      </c>
      <c r="H40" s="132">
        <v>132660</v>
      </c>
    </row>
    <row r="41" spans="1:8" ht="15">
      <c r="A41" t="s">
        <v>41</v>
      </c>
      <c r="B41" s="132">
        <v>3639808.9</v>
      </c>
      <c r="C41" s="132">
        <v>645383</v>
      </c>
      <c r="D41" s="132">
        <v>2994425.9</v>
      </c>
      <c r="E41" s="133">
        <v>4.639765689520796</v>
      </c>
      <c r="F41" s="132">
        <v>650077</v>
      </c>
      <c r="G41" s="132">
        <v>459823.9</v>
      </c>
      <c r="H41" s="132">
        <v>2118100</v>
      </c>
    </row>
    <row r="42" spans="1:8" ht="15">
      <c r="A42" t="s">
        <v>42</v>
      </c>
      <c r="B42" s="132">
        <v>591868.2</v>
      </c>
      <c r="C42" s="132">
        <v>1146407.8</v>
      </c>
      <c r="D42" s="132">
        <v>-554539.6000000001</v>
      </c>
      <c r="E42" s="133">
        <v>-0.4837193187275942</v>
      </c>
      <c r="F42" s="132">
        <v>102992</v>
      </c>
      <c r="G42" s="132">
        <v>264345</v>
      </c>
      <c r="H42" s="132">
        <v>30056</v>
      </c>
    </row>
    <row r="43" spans="1:8" ht="15">
      <c r="A43" t="s">
        <v>43</v>
      </c>
      <c r="B43" s="132">
        <v>1115074</v>
      </c>
      <c r="C43" s="132">
        <v>643350</v>
      </c>
      <c r="D43" s="132">
        <v>471724</v>
      </c>
      <c r="E43" s="133">
        <v>0.7332307453174788</v>
      </c>
      <c r="F43" s="132">
        <v>340000</v>
      </c>
      <c r="G43" s="132">
        <v>403216</v>
      </c>
      <c r="H43" s="132">
        <v>0</v>
      </c>
    </row>
    <row r="44" spans="1:8" ht="15">
      <c r="A44" t="s">
        <v>44</v>
      </c>
      <c r="B44" s="132">
        <v>4600665.609999999</v>
      </c>
      <c r="C44" s="132">
        <v>2751500</v>
      </c>
      <c r="D44" s="132">
        <v>1849165.6099999994</v>
      </c>
      <c r="E44" s="133">
        <v>0.6720572814828273</v>
      </c>
      <c r="F44" s="132">
        <v>2123750</v>
      </c>
      <c r="G44" s="132">
        <v>1121858.6099999999</v>
      </c>
      <c r="H44" s="132">
        <v>528904</v>
      </c>
    </row>
    <row r="45" spans="1:8" ht="15">
      <c r="A45" t="s">
        <v>45</v>
      </c>
      <c r="B45" s="132">
        <v>355733.8</v>
      </c>
      <c r="C45" s="132">
        <v>104263.4</v>
      </c>
      <c r="D45" s="132">
        <v>251470.4</v>
      </c>
      <c r="E45" s="133">
        <v>2.4118760754013393</v>
      </c>
      <c r="F45" s="132">
        <v>185127.25</v>
      </c>
      <c r="G45" s="132">
        <v>160275.55</v>
      </c>
      <c r="H45" s="132">
        <v>0</v>
      </c>
    </row>
    <row r="46" spans="1:8" ht="15">
      <c r="A46" t="s">
        <v>46</v>
      </c>
      <c r="B46" s="132">
        <v>2750361.25</v>
      </c>
      <c r="C46" s="132">
        <v>2455000</v>
      </c>
      <c r="D46" s="132">
        <v>295361.25</v>
      </c>
      <c r="E46" s="133">
        <v>0.12031008146639512</v>
      </c>
      <c r="F46" s="132">
        <v>571000</v>
      </c>
      <c r="G46" s="132">
        <v>833424.5</v>
      </c>
      <c r="H46" s="132">
        <v>2160</v>
      </c>
    </row>
    <row r="47" spans="1:8" ht="15">
      <c r="A47" t="s">
        <v>47</v>
      </c>
      <c r="B47" s="132">
        <v>769260</v>
      </c>
      <c r="C47" s="132">
        <v>554280</v>
      </c>
      <c r="D47" s="132">
        <v>214980</v>
      </c>
      <c r="E47" s="133">
        <v>0.3878545139640615</v>
      </c>
      <c r="F47" s="132">
        <v>55000</v>
      </c>
      <c r="G47" s="132">
        <v>527452</v>
      </c>
      <c r="H47" s="132">
        <v>24680</v>
      </c>
    </row>
    <row r="48" spans="1:8" ht="15">
      <c r="A48" t="s">
        <v>48</v>
      </c>
      <c r="B48" s="132">
        <v>380088.04</v>
      </c>
      <c r="C48" s="132">
        <v>267000</v>
      </c>
      <c r="D48" s="132">
        <v>113088.03999999998</v>
      </c>
      <c r="E48" s="133">
        <v>0.4235507116104868</v>
      </c>
      <c r="F48" s="132">
        <v>0</v>
      </c>
      <c r="G48" s="132">
        <v>255357.91999999995</v>
      </c>
      <c r="H48" s="132">
        <v>0</v>
      </c>
    </row>
    <row r="49" spans="2:8" ht="15">
      <c r="B49" s="132"/>
      <c r="C49" s="132"/>
      <c r="D49" s="132">
        <v>0</v>
      </c>
      <c r="E49" s="201"/>
      <c r="F49" s="201"/>
      <c r="G49" s="201"/>
      <c r="H49" s="201"/>
    </row>
    <row r="50" spans="1:8" ht="15">
      <c r="A50" t="s">
        <v>2</v>
      </c>
      <c r="B50" s="132">
        <f>SUM(B2:B49)</f>
        <v>80743745.595</v>
      </c>
      <c r="C50" s="132">
        <f>SUM(C2:C49)</f>
        <v>46680007.3</v>
      </c>
      <c r="D50" s="132">
        <f>SUM(D2:D49)</f>
        <v>34063738.294999994</v>
      </c>
      <c r="E50" s="201"/>
      <c r="F50" s="132">
        <f>SUM(F2:F49)</f>
        <v>30616109.95</v>
      </c>
      <c r="G50" s="132">
        <f>SUM(G2:G49)</f>
        <v>19724403.785</v>
      </c>
      <c r="H50" s="132">
        <f>SUM(H2:H49)</f>
        <v>14820755.45</v>
      </c>
    </row>
    <row r="52" spans="2:8" ht="15">
      <c r="B52" s="132"/>
      <c r="C52" s="132"/>
      <c r="D52" s="132"/>
      <c r="E52" s="132"/>
      <c r="F52" s="132"/>
      <c r="G52" s="132"/>
      <c r="H52" s="132"/>
    </row>
  </sheetData>
  <sheetProtection/>
  <printOptions/>
  <pageMargins left="0.7" right="0.7" top="0.75" bottom="0.75" header="0.3" footer="0.3"/>
  <pageSetup horizontalDpi="300" verticalDpi="300" orientation="landscape" r:id="rId1"/>
</worksheet>
</file>

<file path=xl/worksheets/sheet40.xml><?xml version="1.0" encoding="utf-8"?>
<worksheet xmlns="http://schemas.openxmlformats.org/spreadsheetml/2006/main" xmlns:r="http://schemas.openxmlformats.org/officeDocument/2006/relationships">
  <dimension ref="A1:A33"/>
  <sheetViews>
    <sheetView zoomScalePageLayoutView="0" workbookViewId="0" topLeftCell="A1">
      <selection activeCell="A1" sqref="A1:A33"/>
    </sheetView>
  </sheetViews>
  <sheetFormatPr defaultColWidth="9.140625" defaultRowHeight="15"/>
  <cols>
    <col min="1" max="1" width="85.00390625" style="0" customWidth="1"/>
  </cols>
  <sheetData>
    <row r="1" ht="18.75">
      <c r="A1" s="90" t="s">
        <v>114</v>
      </c>
    </row>
    <row r="2" ht="15">
      <c r="A2" s="91"/>
    </row>
    <row r="3" ht="15.75">
      <c r="A3" s="92" t="s">
        <v>115</v>
      </c>
    </row>
    <row r="4" ht="15.75">
      <c r="A4" s="93" t="s">
        <v>432</v>
      </c>
    </row>
    <row r="5" ht="15.75">
      <c r="A5" s="93"/>
    </row>
    <row r="6" ht="15.75">
      <c r="A6" s="92" t="s">
        <v>116</v>
      </c>
    </row>
    <row r="7" ht="15.75">
      <c r="A7" s="93" t="s">
        <v>433</v>
      </c>
    </row>
    <row r="8" ht="15.75">
      <c r="A8" s="93" t="s">
        <v>434</v>
      </c>
    </row>
    <row r="9" ht="15.75">
      <c r="A9" s="92" t="s">
        <v>118</v>
      </c>
    </row>
    <row r="10" ht="15.75">
      <c r="A10" s="119"/>
    </row>
    <row r="11" ht="15.75">
      <c r="A11" s="108">
        <v>39573</v>
      </c>
    </row>
    <row r="12" ht="31.5">
      <c r="A12" s="92" t="s">
        <v>119</v>
      </c>
    </row>
    <row r="13" ht="47.25">
      <c r="A13" s="93" t="s">
        <v>435</v>
      </c>
    </row>
    <row r="14" ht="15.75">
      <c r="A14" s="93"/>
    </row>
    <row r="15" ht="47.25">
      <c r="A15" s="92" t="s">
        <v>121</v>
      </c>
    </row>
    <row r="16" ht="31.5">
      <c r="A16" s="93" t="s">
        <v>436</v>
      </c>
    </row>
    <row r="17" ht="15.75">
      <c r="A17" s="93"/>
    </row>
    <row r="18" ht="47.25">
      <c r="A18" s="92" t="s">
        <v>123</v>
      </c>
    </row>
    <row r="19" ht="31.5">
      <c r="A19" s="93" t="s">
        <v>437</v>
      </c>
    </row>
    <row r="20" ht="15.75">
      <c r="A20" s="93"/>
    </row>
    <row r="21" ht="31.5">
      <c r="A21" s="92" t="s">
        <v>125</v>
      </c>
    </row>
    <row r="22" ht="31.5">
      <c r="A22" s="93" t="s">
        <v>438</v>
      </c>
    </row>
    <row r="23" ht="15.75">
      <c r="A23" s="93"/>
    </row>
    <row r="24" ht="31.5">
      <c r="A24" s="92" t="s">
        <v>144</v>
      </c>
    </row>
    <row r="25" ht="15.75">
      <c r="A25" s="93" t="s">
        <v>439</v>
      </c>
    </row>
    <row r="26" ht="15.75">
      <c r="A26" s="93"/>
    </row>
    <row r="27" ht="47.25">
      <c r="A27" s="92" t="s">
        <v>129</v>
      </c>
    </row>
    <row r="28" ht="31.5">
      <c r="A28" s="93" t="s">
        <v>440</v>
      </c>
    </row>
    <row r="29" ht="15.75">
      <c r="A29" s="93"/>
    </row>
    <row r="30" ht="31.5">
      <c r="A30" s="92" t="s">
        <v>131</v>
      </c>
    </row>
    <row r="31" ht="47.25">
      <c r="A31" s="93" t="s">
        <v>441</v>
      </c>
    </row>
    <row r="32" ht="15.75">
      <c r="A32" s="93"/>
    </row>
    <row r="33" ht="15.75">
      <c r="A33" s="96"/>
    </row>
  </sheetData>
  <sheetProtection/>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A32"/>
    </sheetView>
  </sheetViews>
  <sheetFormatPr defaultColWidth="9.140625" defaultRowHeight="15"/>
  <cols>
    <col min="1" max="1" width="89.8515625" style="0" customWidth="1"/>
  </cols>
  <sheetData>
    <row r="1" ht="18.75">
      <c r="A1" s="90" t="s">
        <v>114</v>
      </c>
    </row>
    <row r="2" ht="15">
      <c r="A2" s="91"/>
    </row>
    <row r="3" ht="15.75">
      <c r="A3" s="92" t="s">
        <v>115</v>
      </c>
    </row>
    <row r="4" ht="15.75">
      <c r="A4" s="93" t="s">
        <v>442</v>
      </c>
    </row>
    <row r="5" ht="15.75">
      <c r="A5" s="93"/>
    </row>
    <row r="6" ht="15.75">
      <c r="A6" s="92" t="s">
        <v>116</v>
      </c>
    </row>
    <row r="7" ht="31.5">
      <c r="A7" s="93" t="s">
        <v>443</v>
      </c>
    </row>
    <row r="8" ht="15.75">
      <c r="A8" s="93"/>
    </row>
    <row r="9" ht="15.75">
      <c r="A9" s="92" t="s">
        <v>118</v>
      </c>
    </row>
    <row r="10" ht="15.75">
      <c r="A10" s="108">
        <v>39589</v>
      </c>
    </row>
    <row r="11" ht="15.75">
      <c r="A11" s="93"/>
    </row>
    <row r="12" ht="31.5">
      <c r="A12" s="92" t="s">
        <v>119</v>
      </c>
    </row>
    <row r="13" ht="63">
      <c r="A13" s="93" t="s">
        <v>444</v>
      </c>
    </row>
    <row r="14" ht="15.75">
      <c r="A14" s="93"/>
    </row>
    <row r="15" ht="47.25">
      <c r="A15" s="92" t="s">
        <v>121</v>
      </c>
    </row>
    <row r="16" ht="110.25">
      <c r="A16" s="93" t="s">
        <v>445</v>
      </c>
    </row>
    <row r="17" ht="15.75">
      <c r="A17" s="93"/>
    </row>
    <row r="18" ht="47.25">
      <c r="A18" s="92" t="s">
        <v>123</v>
      </c>
    </row>
    <row r="19" ht="78.75">
      <c r="A19" s="93" t="s">
        <v>446</v>
      </c>
    </row>
    <row r="20" ht="15.75">
      <c r="A20" s="93"/>
    </row>
    <row r="21" ht="31.5">
      <c r="A21" s="92" t="s">
        <v>125</v>
      </c>
    </row>
    <row r="22" ht="31.5">
      <c r="A22" s="93" t="s">
        <v>447</v>
      </c>
    </row>
    <row r="23" ht="15.75">
      <c r="A23" s="93"/>
    </row>
    <row r="24" ht="31.5">
      <c r="A24" s="92" t="s">
        <v>144</v>
      </c>
    </row>
    <row r="25" ht="94.5">
      <c r="A25" s="93" t="s">
        <v>448</v>
      </c>
    </row>
    <row r="26" ht="15.75">
      <c r="A26" s="93"/>
    </row>
    <row r="27" ht="47.25">
      <c r="A27" s="92" t="s">
        <v>129</v>
      </c>
    </row>
    <row r="28" ht="94.5">
      <c r="A28" s="93" t="s">
        <v>449</v>
      </c>
    </row>
    <row r="29" ht="31.5">
      <c r="A29" s="92" t="s">
        <v>131</v>
      </c>
    </row>
    <row r="30" ht="47.25">
      <c r="A30" s="93" t="s">
        <v>450</v>
      </c>
    </row>
    <row r="31" ht="15.75">
      <c r="A31" s="93"/>
    </row>
    <row r="32" ht="15.75">
      <c r="A32" s="96"/>
    </row>
  </sheetData>
  <sheetProtection/>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A33"/>
  <sheetViews>
    <sheetView zoomScalePageLayoutView="0" workbookViewId="0" topLeftCell="A1">
      <selection activeCell="A1" sqref="A1:A33"/>
    </sheetView>
  </sheetViews>
  <sheetFormatPr defaultColWidth="9.140625" defaultRowHeight="15"/>
  <cols>
    <col min="1" max="1" width="98.00390625" style="0" customWidth="1"/>
  </cols>
  <sheetData>
    <row r="1" ht="18.75">
      <c r="A1" s="90" t="s">
        <v>114</v>
      </c>
    </row>
    <row r="2" ht="15">
      <c r="A2" s="91"/>
    </row>
    <row r="3" ht="15.75">
      <c r="A3" s="92" t="s">
        <v>115</v>
      </c>
    </row>
    <row r="4" ht="15.75">
      <c r="A4" s="93" t="s">
        <v>531</v>
      </c>
    </row>
    <row r="5" ht="15.75">
      <c r="A5" s="93"/>
    </row>
    <row r="6" ht="15.75">
      <c r="A6" s="92" t="s">
        <v>116</v>
      </c>
    </row>
    <row r="7" ht="15.75">
      <c r="A7" s="93" t="s">
        <v>532</v>
      </c>
    </row>
    <row r="8" ht="15.75">
      <c r="A8" s="93"/>
    </row>
    <row r="9" ht="15.75">
      <c r="A9" s="92" t="s">
        <v>118</v>
      </c>
    </row>
    <row r="10" ht="15.75">
      <c r="A10" s="134" t="s">
        <v>533</v>
      </c>
    </row>
    <row r="11" ht="15.75">
      <c r="A11" s="134"/>
    </row>
    <row r="12" ht="31.5">
      <c r="A12" s="92" t="s">
        <v>119</v>
      </c>
    </row>
    <row r="13" ht="15.75">
      <c r="A13" s="134" t="s">
        <v>534</v>
      </c>
    </row>
    <row r="14" ht="47.25">
      <c r="A14" s="93" t="s">
        <v>535</v>
      </c>
    </row>
    <row r="15" ht="47.25">
      <c r="A15" s="92" t="s">
        <v>121</v>
      </c>
    </row>
    <row r="16" ht="63">
      <c r="A16" s="134" t="s">
        <v>536</v>
      </c>
    </row>
    <row r="17" ht="15.75">
      <c r="A17" s="93"/>
    </row>
    <row r="18" ht="31.5">
      <c r="A18" s="92" t="s">
        <v>123</v>
      </c>
    </row>
    <row r="19" ht="15.75">
      <c r="A19" s="134" t="s">
        <v>195</v>
      </c>
    </row>
    <row r="20" ht="15.75">
      <c r="A20" s="93"/>
    </row>
    <row r="21" ht="31.5">
      <c r="A21" s="92" t="s">
        <v>125</v>
      </c>
    </row>
    <row r="22" ht="47.25">
      <c r="A22" s="134" t="s">
        <v>537</v>
      </c>
    </row>
    <row r="23" ht="15.75">
      <c r="A23" s="93"/>
    </row>
    <row r="24" ht="31.5">
      <c r="A24" s="92" t="s">
        <v>144</v>
      </c>
    </row>
    <row r="25" ht="15.75">
      <c r="A25" s="134" t="s">
        <v>538</v>
      </c>
    </row>
    <row r="26" ht="15.75">
      <c r="A26" s="93"/>
    </row>
    <row r="27" ht="31.5">
      <c r="A27" s="92" t="s">
        <v>129</v>
      </c>
    </row>
    <row r="28" ht="47.25">
      <c r="A28" s="93" t="s">
        <v>539</v>
      </c>
    </row>
    <row r="29" ht="15.75">
      <c r="A29" s="93"/>
    </row>
    <row r="30" ht="15.75">
      <c r="A30" s="92" t="s">
        <v>131</v>
      </c>
    </row>
    <row r="31" ht="63">
      <c r="A31" s="93" t="s">
        <v>540</v>
      </c>
    </row>
    <row r="32" ht="15.75">
      <c r="A32" s="93"/>
    </row>
    <row r="33" ht="15.75">
      <c r="A33" s="96"/>
    </row>
  </sheetData>
  <sheetProtection/>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A32"/>
  <sheetViews>
    <sheetView zoomScalePageLayoutView="0" workbookViewId="0" topLeftCell="A15">
      <selection activeCell="A19" sqref="A19"/>
    </sheetView>
  </sheetViews>
  <sheetFormatPr defaultColWidth="9.140625" defaultRowHeight="15"/>
  <cols>
    <col min="1" max="1" width="90.421875" style="0" customWidth="1"/>
  </cols>
  <sheetData>
    <row r="1" ht="18.75">
      <c r="A1" s="90" t="s">
        <v>114</v>
      </c>
    </row>
    <row r="2" ht="15">
      <c r="A2" s="91"/>
    </row>
    <row r="3" ht="15.75">
      <c r="A3" s="92" t="s">
        <v>115</v>
      </c>
    </row>
    <row r="4" ht="15.75">
      <c r="A4" s="125" t="s">
        <v>451</v>
      </c>
    </row>
    <row r="5" ht="15.75">
      <c r="A5" s="93"/>
    </row>
    <row r="6" ht="15.75">
      <c r="A6" s="92" t="s">
        <v>116</v>
      </c>
    </row>
    <row r="7" ht="15.75">
      <c r="A7" s="125" t="s">
        <v>452</v>
      </c>
    </row>
    <row r="8" ht="15.75">
      <c r="A8" s="93"/>
    </row>
    <row r="9" ht="15.75">
      <c r="A9" s="92" t="s">
        <v>118</v>
      </c>
    </row>
    <row r="10" ht="15.75">
      <c r="A10" s="126">
        <v>39576</v>
      </c>
    </row>
    <row r="11" ht="15.75">
      <c r="A11" s="93"/>
    </row>
    <row r="12" ht="31.5">
      <c r="A12" s="92" t="s">
        <v>119</v>
      </c>
    </row>
    <row r="13" ht="171.75" customHeight="1">
      <c r="A13" s="127" t="s">
        <v>459</v>
      </c>
    </row>
    <row r="14" ht="15.75">
      <c r="A14" s="93"/>
    </row>
    <row r="15" ht="47.25">
      <c r="A15" s="92" t="s">
        <v>121</v>
      </c>
    </row>
    <row r="16" ht="60">
      <c r="A16" s="128" t="s">
        <v>453</v>
      </c>
    </row>
    <row r="17" ht="15.75">
      <c r="A17" s="93"/>
    </row>
    <row r="18" ht="47.25">
      <c r="A18" s="92" t="s">
        <v>123</v>
      </c>
    </row>
    <row r="19" ht="45">
      <c r="A19" s="128" t="s">
        <v>454</v>
      </c>
    </row>
    <row r="20" ht="15.75">
      <c r="A20" s="93"/>
    </row>
    <row r="21" ht="31.5">
      <c r="A21" s="92" t="s">
        <v>125</v>
      </c>
    </row>
    <row r="22" ht="47.25">
      <c r="A22" s="125" t="s">
        <v>455</v>
      </c>
    </row>
    <row r="23" ht="15.75">
      <c r="A23" s="93"/>
    </row>
    <row r="24" ht="31.5">
      <c r="A24" s="92" t="s">
        <v>144</v>
      </c>
    </row>
    <row r="25" ht="126">
      <c r="A25" s="125" t="s">
        <v>456</v>
      </c>
    </row>
    <row r="26" ht="15.75">
      <c r="A26" s="93"/>
    </row>
    <row r="27" ht="47.25">
      <c r="A27" s="92" t="s">
        <v>129</v>
      </c>
    </row>
    <row r="28" ht="78.75">
      <c r="A28" s="125" t="s">
        <v>457</v>
      </c>
    </row>
    <row r="29" ht="15.75">
      <c r="A29" s="93"/>
    </row>
    <row r="30" ht="15.75">
      <c r="A30" s="92" t="s">
        <v>131</v>
      </c>
    </row>
    <row r="31" ht="110.25">
      <c r="A31" s="125" t="s">
        <v>458</v>
      </c>
    </row>
    <row r="32" ht="15.75">
      <c r="A32" s="93"/>
    </row>
  </sheetData>
  <sheetProtection/>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A32"/>
    </sheetView>
  </sheetViews>
  <sheetFormatPr defaultColWidth="9.140625" defaultRowHeight="15"/>
  <cols>
    <col min="1" max="1" width="101.28125" style="0" customWidth="1"/>
  </cols>
  <sheetData>
    <row r="1" ht="18.75">
      <c r="A1" s="90" t="s">
        <v>114</v>
      </c>
    </row>
    <row r="2" ht="15">
      <c r="A2" s="91"/>
    </row>
    <row r="3" ht="15.75">
      <c r="A3" s="92" t="s">
        <v>422</v>
      </c>
    </row>
    <row r="4" ht="15.75">
      <c r="A4" s="93" t="s">
        <v>460</v>
      </c>
    </row>
    <row r="5" ht="15.75">
      <c r="A5" s="93"/>
    </row>
    <row r="6" ht="15.75">
      <c r="A6" s="92" t="s">
        <v>116</v>
      </c>
    </row>
    <row r="7" ht="15.75">
      <c r="A7" s="93" t="s">
        <v>461</v>
      </c>
    </row>
    <row r="8" ht="15.75">
      <c r="A8" s="93"/>
    </row>
    <row r="9" ht="15.75">
      <c r="A9" s="92" t="s">
        <v>118</v>
      </c>
    </row>
    <row r="10" ht="15.75">
      <c r="A10" s="129">
        <v>39595</v>
      </c>
    </row>
    <row r="11" ht="15.75">
      <c r="A11" s="93"/>
    </row>
    <row r="12" ht="31.5">
      <c r="A12" s="92" t="s">
        <v>119</v>
      </c>
    </row>
    <row r="13" ht="47.25">
      <c r="A13" s="93" t="s">
        <v>462</v>
      </c>
    </row>
    <row r="14" ht="15.75">
      <c r="A14" s="93"/>
    </row>
    <row r="15" ht="47.25">
      <c r="A15" s="92" t="s">
        <v>121</v>
      </c>
    </row>
    <row r="16" ht="31.5">
      <c r="A16" s="93" t="s">
        <v>463</v>
      </c>
    </row>
    <row r="17" ht="15.75">
      <c r="A17" s="93"/>
    </row>
    <row r="18" ht="31.5">
      <c r="A18" s="92" t="s">
        <v>123</v>
      </c>
    </row>
    <row r="19" ht="15.75">
      <c r="A19" s="93" t="s">
        <v>464</v>
      </c>
    </row>
    <row r="20" ht="15.75">
      <c r="A20" s="93"/>
    </row>
    <row r="21" ht="31.5">
      <c r="A21" s="92" t="s">
        <v>125</v>
      </c>
    </row>
    <row r="22" ht="63">
      <c r="A22" s="93" t="s">
        <v>465</v>
      </c>
    </row>
    <row r="23" ht="15.75">
      <c r="A23" s="93"/>
    </row>
    <row r="24" ht="31.5">
      <c r="A24" s="92" t="s">
        <v>144</v>
      </c>
    </row>
    <row r="25" ht="78.75">
      <c r="A25" s="93" t="s">
        <v>466</v>
      </c>
    </row>
    <row r="26" ht="15.75">
      <c r="A26" s="93"/>
    </row>
    <row r="27" ht="31.5">
      <c r="A27" s="92" t="s">
        <v>129</v>
      </c>
    </row>
    <row r="28" ht="63">
      <c r="A28" s="93" t="s">
        <v>467</v>
      </c>
    </row>
    <row r="29" ht="15.75">
      <c r="A29" s="93"/>
    </row>
    <row r="30" ht="15.75">
      <c r="A30" s="92" t="s">
        <v>131</v>
      </c>
    </row>
    <row r="31" ht="63">
      <c r="A31" s="93" t="s">
        <v>468</v>
      </c>
    </row>
    <row r="32" ht="15.75">
      <c r="A32" s="93"/>
    </row>
  </sheetData>
  <sheetProtection/>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A31"/>
  <sheetViews>
    <sheetView zoomScalePageLayoutView="0" workbookViewId="0" topLeftCell="A1">
      <selection activeCell="A13" sqref="A13"/>
    </sheetView>
  </sheetViews>
  <sheetFormatPr defaultColWidth="9.140625" defaultRowHeight="15"/>
  <cols>
    <col min="1" max="1" width="88.421875" style="0" customWidth="1"/>
  </cols>
  <sheetData>
    <row r="1" ht="18.75">
      <c r="A1" s="90" t="s">
        <v>114</v>
      </c>
    </row>
    <row r="2" ht="15">
      <c r="A2" s="91"/>
    </row>
    <row r="3" ht="15.75">
      <c r="A3" s="92" t="s">
        <v>115</v>
      </c>
    </row>
    <row r="4" ht="15.75">
      <c r="A4" s="93" t="s">
        <v>469</v>
      </c>
    </row>
    <row r="5" ht="15.75">
      <c r="A5" s="93"/>
    </row>
    <row r="6" ht="15.75">
      <c r="A6" s="92" t="s">
        <v>116</v>
      </c>
    </row>
    <row r="7" ht="15.75">
      <c r="A7" s="93" t="s">
        <v>470</v>
      </c>
    </row>
    <row r="8" ht="15.75">
      <c r="A8" s="93"/>
    </row>
    <row r="9" ht="15.75">
      <c r="A9" s="92" t="s">
        <v>118</v>
      </c>
    </row>
    <row r="10" ht="15.75">
      <c r="A10" s="100">
        <v>39588</v>
      </c>
    </row>
    <row r="11" ht="15.75">
      <c r="A11" s="93"/>
    </row>
    <row r="12" ht="31.5">
      <c r="A12" s="92" t="s">
        <v>119</v>
      </c>
    </row>
    <row r="13" ht="204.75">
      <c r="A13" s="93" t="s">
        <v>471</v>
      </c>
    </row>
    <row r="14" ht="15.75">
      <c r="A14" s="93"/>
    </row>
    <row r="15" ht="47.25">
      <c r="A15" s="92" t="s">
        <v>121</v>
      </c>
    </row>
    <row r="16" ht="63">
      <c r="A16" s="93" t="s">
        <v>472</v>
      </c>
    </row>
    <row r="17" ht="15.75">
      <c r="A17" s="93"/>
    </row>
    <row r="18" ht="47.25">
      <c r="A18" s="92" t="s">
        <v>123</v>
      </c>
    </row>
    <row r="19" ht="157.5">
      <c r="A19" s="93" t="s">
        <v>473</v>
      </c>
    </row>
    <row r="20" ht="15.75">
      <c r="A20" s="93"/>
    </row>
    <row r="21" ht="31.5">
      <c r="A21" s="92" t="s">
        <v>125</v>
      </c>
    </row>
    <row r="22" ht="110.25">
      <c r="A22" s="93" t="s">
        <v>474</v>
      </c>
    </row>
    <row r="23" ht="15.75">
      <c r="A23" s="93"/>
    </row>
    <row r="24" ht="31.5">
      <c r="A24" s="92" t="s">
        <v>144</v>
      </c>
    </row>
    <row r="25" ht="78.75">
      <c r="A25" s="93" t="s">
        <v>475</v>
      </c>
    </row>
    <row r="26" ht="15.75">
      <c r="A26" s="93"/>
    </row>
    <row r="27" ht="47.25">
      <c r="A27" s="92" t="s">
        <v>129</v>
      </c>
    </row>
    <row r="28" ht="47.25">
      <c r="A28" s="93" t="s">
        <v>476</v>
      </c>
    </row>
    <row r="29" ht="15.75">
      <c r="A29" s="93"/>
    </row>
    <row r="30" ht="31.5">
      <c r="A30" s="92" t="s">
        <v>131</v>
      </c>
    </row>
    <row r="31" ht="78.75">
      <c r="A31" s="93" t="s">
        <v>477</v>
      </c>
    </row>
  </sheetData>
  <sheetProtection/>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A32"/>
    </sheetView>
  </sheetViews>
  <sheetFormatPr defaultColWidth="9.140625" defaultRowHeight="15"/>
  <cols>
    <col min="1" max="1" width="90.28125" style="0" customWidth="1"/>
  </cols>
  <sheetData>
    <row r="1" ht="18.75">
      <c r="A1" s="90" t="s">
        <v>114</v>
      </c>
    </row>
    <row r="2" ht="15">
      <c r="A2" s="91"/>
    </row>
    <row r="3" ht="15.75">
      <c r="A3" s="92" t="s">
        <v>115</v>
      </c>
    </row>
    <row r="4" ht="15.75">
      <c r="A4" s="93" t="s">
        <v>478</v>
      </c>
    </row>
    <row r="5" ht="15.75">
      <c r="A5" s="93"/>
    </row>
    <row r="6" ht="15.75">
      <c r="A6" s="92" t="s">
        <v>116</v>
      </c>
    </row>
    <row r="7" ht="15.75">
      <c r="A7" s="93" t="s">
        <v>223</v>
      </c>
    </row>
    <row r="8" ht="15.75">
      <c r="A8" s="93"/>
    </row>
    <row r="9" ht="15.75">
      <c r="A9" s="92" t="s">
        <v>118</v>
      </c>
    </row>
    <row r="10" ht="15.75">
      <c r="A10" s="121">
        <v>39455</v>
      </c>
    </row>
    <row r="11" ht="15.75">
      <c r="A11" s="93"/>
    </row>
    <row r="12" ht="31.5">
      <c r="A12" s="92" t="s">
        <v>119</v>
      </c>
    </row>
    <row r="13" ht="94.5">
      <c r="A13" s="93" t="s">
        <v>224</v>
      </c>
    </row>
    <row r="14" ht="15.75">
      <c r="A14" s="93"/>
    </row>
    <row r="15" ht="47.25">
      <c r="A15" s="92" t="s">
        <v>121</v>
      </c>
    </row>
    <row r="16" ht="15.75">
      <c r="A16" s="93" t="s">
        <v>225</v>
      </c>
    </row>
    <row r="17" ht="15.75">
      <c r="A17" s="93"/>
    </row>
    <row r="18" ht="47.25">
      <c r="A18" s="92" t="s">
        <v>123</v>
      </c>
    </row>
    <row r="19" ht="15.75">
      <c r="A19" s="93" t="s">
        <v>479</v>
      </c>
    </row>
    <row r="20" ht="15.75">
      <c r="A20" s="93"/>
    </row>
    <row r="21" ht="31.5">
      <c r="A21" s="92" t="s">
        <v>125</v>
      </c>
    </row>
    <row r="22" ht="157.5">
      <c r="A22" s="93" t="s">
        <v>227</v>
      </c>
    </row>
    <row r="23" ht="15.75">
      <c r="A23" s="93"/>
    </row>
    <row r="24" ht="31.5">
      <c r="A24" s="92" t="s">
        <v>144</v>
      </c>
    </row>
    <row r="25" ht="31.5">
      <c r="A25" s="93" t="s">
        <v>228</v>
      </c>
    </row>
    <row r="26" ht="15.75">
      <c r="A26" s="93"/>
    </row>
    <row r="27" ht="47.25">
      <c r="A27" s="92" t="s">
        <v>129</v>
      </c>
    </row>
    <row r="28" ht="141.75">
      <c r="A28" s="93" t="s">
        <v>229</v>
      </c>
    </row>
    <row r="29" ht="15.75">
      <c r="A29" s="93"/>
    </row>
    <row r="30" ht="15.75">
      <c r="A30" s="92" t="s">
        <v>131</v>
      </c>
    </row>
    <row r="31" ht="141.75">
      <c r="A31" s="93" t="s">
        <v>230</v>
      </c>
    </row>
    <row r="32" ht="15.75">
      <c r="A32" s="93"/>
    </row>
  </sheetData>
  <sheetProtection/>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A32"/>
  <sheetViews>
    <sheetView zoomScalePageLayoutView="0" workbookViewId="0" topLeftCell="A17">
      <selection activeCell="A1" sqref="A1:A32"/>
    </sheetView>
  </sheetViews>
  <sheetFormatPr defaultColWidth="9.140625" defaultRowHeight="15"/>
  <cols>
    <col min="1" max="1" width="83.00390625" style="0" customWidth="1"/>
  </cols>
  <sheetData>
    <row r="1" ht="18.75">
      <c r="A1" s="90" t="s">
        <v>114</v>
      </c>
    </row>
    <row r="2" ht="15">
      <c r="A2" s="91"/>
    </row>
    <row r="3" ht="15.75">
      <c r="A3" s="92" t="s">
        <v>115</v>
      </c>
    </row>
    <row r="4" ht="15.75">
      <c r="A4" s="93" t="s">
        <v>480</v>
      </c>
    </row>
    <row r="5" ht="15.75">
      <c r="A5" s="93"/>
    </row>
    <row r="6" ht="31.5">
      <c r="A6" s="92" t="s">
        <v>116</v>
      </c>
    </row>
    <row r="7" ht="15.75">
      <c r="A7" s="93" t="s">
        <v>481</v>
      </c>
    </row>
    <row r="8" ht="15.75">
      <c r="A8" s="93"/>
    </row>
    <row r="9" ht="31.5">
      <c r="A9" s="92" t="s">
        <v>482</v>
      </c>
    </row>
    <row r="10" ht="15.75">
      <c r="A10" s="93"/>
    </row>
    <row r="11" ht="15.75">
      <c r="A11" s="93"/>
    </row>
    <row r="12" ht="31.5">
      <c r="A12" s="92" t="s">
        <v>119</v>
      </c>
    </row>
    <row r="13" ht="78.75">
      <c r="A13" s="93" t="s">
        <v>483</v>
      </c>
    </row>
    <row r="14" ht="15.75">
      <c r="A14" s="93"/>
    </row>
    <row r="15" ht="47.25">
      <c r="A15" s="92" t="s">
        <v>121</v>
      </c>
    </row>
    <row r="16" ht="15.75">
      <c r="A16" s="93"/>
    </row>
    <row r="17" ht="15.75">
      <c r="A17" s="93"/>
    </row>
    <row r="18" ht="47.25">
      <c r="A18" s="92" t="s">
        <v>123</v>
      </c>
    </row>
    <row r="19" ht="78.75">
      <c r="A19" s="93" t="s">
        <v>484</v>
      </c>
    </row>
    <row r="20" ht="15.75">
      <c r="A20" s="93"/>
    </row>
    <row r="21" ht="31.5">
      <c r="A21" s="92" t="s">
        <v>125</v>
      </c>
    </row>
    <row r="22" ht="157.5">
      <c r="A22" s="93" t="s">
        <v>485</v>
      </c>
    </row>
    <row r="23" ht="15.75">
      <c r="A23" s="93"/>
    </row>
    <row r="24" ht="31.5">
      <c r="A24" s="92" t="s">
        <v>144</v>
      </c>
    </row>
    <row r="25" ht="31.5">
      <c r="A25" s="93" t="s">
        <v>486</v>
      </c>
    </row>
    <row r="26" ht="15.75">
      <c r="A26" s="93"/>
    </row>
    <row r="27" ht="47.25">
      <c r="A27" s="92" t="s">
        <v>129</v>
      </c>
    </row>
    <row r="28" ht="31.5">
      <c r="A28" s="93" t="s">
        <v>487</v>
      </c>
    </row>
    <row r="29" ht="15.75">
      <c r="A29" s="93"/>
    </row>
    <row r="30" ht="31.5">
      <c r="A30" s="92" t="s">
        <v>131</v>
      </c>
    </row>
    <row r="31" ht="157.5">
      <c r="A31" s="95" t="s">
        <v>488</v>
      </c>
    </row>
    <row r="32" ht="110.25">
      <c r="A32" s="130" t="s">
        <v>489</v>
      </c>
    </row>
  </sheetData>
  <sheetProtection/>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A31"/>
  <sheetViews>
    <sheetView zoomScalePageLayoutView="0" workbookViewId="0" topLeftCell="A1">
      <selection activeCell="A1" sqref="A1:A31"/>
    </sheetView>
  </sheetViews>
  <sheetFormatPr defaultColWidth="9.140625" defaultRowHeight="15"/>
  <cols>
    <col min="1" max="1" width="90.421875" style="0" customWidth="1"/>
  </cols>
  <sheetData>
    <row r="1" ht="18.75">
      <c r="A1" s="90" t="s">
        <v>114</v>
      </c>
    </row>
    <row r="2" ht="15">
      <c r="A2" s="91"/>
    </row>
    <row r="3" ht="15.75">
      <c r="A3" s="92" t="s">
        <v>115</v>
      </c>
    </row>
    <row r="4" ht="15.75">
      <c r="A4" s="93" t="s">
        <v>490</v>
      </c>
    </row>
    <row r="5" ht="15.75">
      <c r="A5" s="93"/>
    </row>
    <row r="6" ht="15.75">
      <c r="A6" s="92" t="s">
        <v>116</v>
      </c>
    </row>
    <row r="7" ht="15.75">
      <c r="A7" s="93" t="s">
        <v>337</v>
      </c>
    </row>
    <row r="8" ht="15.75">
      <c r="A8" s="93"/>
    </row>
    <row r="9" ht="15.75">
      <c r="A9" s="92" t="s">
        <v>118</v>
      </c>
    </row>
    <row r="10" ht="15.75">
      <c r="A10" s="119" t="s">
        <v>491</v>
      </c>
    </row>
    <row r="11" ht="15.75">
      <c r="A11" s="93"/>
    </row>
    <row r="12" ht="31.5">
      <c r="A12" s="92" t="s">
        <v>119</v>
      </c>
    </row>
    <row r="13" ht="126">
      <c r="A13" s="93" t="s">
        <v>492</v>
      </c>
    </row>
    <row r="14" ht="15.75">
      <c r="A14" s="93"/>
    </row>
    <row r="15" ht="47.25">
      <c r="A15" s="92" t="s">
        <v>121</v>
      </c>
    </row>
    <row r="16" ht="31.5">
      <c r="A16" s="93" t="s">
        <v>340</v>
      </c>
    </row>
    <row r="17" ht="15.75">
      <c r="A17" s="93"/>
    </row>
    <row r="18" ht="47.25">
      <c r="A18" s="92" t="s">
        <v>123</v>
      </c>
    </row>
    <row r="19" ht="173.25">
      <c r="A19" s="93" t="s">
        <v>493</v>
      </c>
    </row>
    <row r="20" ht="15.75">
      <c r="A20" s="93"/>
    </row>
    <row r="21" ht="31.5">
      <c r="A21" s="92" t="s">
        <v>125</v>
      </c>
    </row>
    <row r="22" ht="63">
      <c r="A22" s="93" t="s">
        <v>494</v>
      </c>
    </row>
    <row r="23" ht="15.75">
      <c r="A23" s="93"/>
    </row>
    <row r="24" ht="31.5">
      <c r="A24" s="92" t="s">
        <v>144</v>
      </c>
    </row>
    <row r="25" ht="47.25">
      <c r="A25" s="93" t="s">
        <v>495</v>
      </c>
    </row>
    <row r="26" ht="15.75">
      <c r="A26" s="93"/>
    </row>
    <row r="27" ht="47.25">
      <c r="A27" s="92" t="s">
        <v>257</v>
      </c>
    </row>
    <row r="28" ht="94.5">
      <c r="A28" s="93" t="s">
        <v>496</v>
      </c>
    </row>
    <row r="29" ht="15.75">
      <c r="A29" s="93"/>
    </row>
    <row r="30" ht="15.75">
      <c r="A30" s="92" t="s">
        <v>131</v>
      </c>
    </row>
    <row r="31" ht="126">
      <c r="A31" s="93" t="s">
        <v>497</v>
      </c>
    </row>
  </sheetData>
  <sheetProtection/>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A32"/>
    </sheetView>
  </sheetViews>
  <sheetFormatPr defaultColWidth="9.140625" defaultRowHeight="15"/>
  <cols>
    <col min="1" max="1" width="89.57421875" style="0" customWidth="1"/>
  </cols>
  <sheetData>
    <row r="1" ht="18.75">
      <c r="A1" s="90" t="s">
        <v>114</v>
      </c>
    </row>
    <row r="2" ht="15">
      <c r="A2" s="91"/>
    </row>
    <row r="3" ht="15.75">
      <c r="A3" s="92" t="s">
        <v>115</v>
      </c>
    </row>
    <row r="4" ht="15.75">
      <c r="A4" s="93" t="s">
        <v>498</v>
      </c>
    </row>
    <row r="5" ht="15.75">
      <c r="A5" s="93"/>
    </row>
    <row r="6" ht="15.75">
      <c r="A6" s="92" t="s">
        <v>116</v>
      </c>
    </row>
    <row r="7" ht="15.75">
      <c r="A7" s="93" t="s">
        <v>499</v>
      </c>
    </row>
    <row r="8" ht="15.75">
      <c r="A8" s="93"/>
    </row>
    <row r="9" ht="15.75">
      <c r="A9" s="92" t="s">
        <v>118</v>
      </c>
    </row>
    <row r="10" ht="15.75">
      <c r="A10" s="121" t="s">
        <v>500</v>
      </c>
    </row>
    <row r="11" ht="15.75">
      <c r="A11" s="93"/>
    </row>
    <row r="12" ht="31.5">
      <c r="A12" s="92" t="s">
        <v>119</v>
      </c>
    </row>
    <row r="13" ht="63">
      <c r="A13" s="93" t="s">
        <v>501</v>
      </c>
    </row>
    <row r="14" ht="15.75">
      <c r="A14" s="93"/>
    </row>
    <row r="15" ht="47.25">
      <c r="A15" s="92" t="s">
        <v>121</v>
      </c>
    </row>
    <row r="16" ht="15.75">
      <c r="A16" s="93" t="s">
        <v>502</v>
      </c>
    </row>
    <row r="17" ht="15.75">
      <c r="A17" s="93"/>
    </row>
    <row r="18" ht="47.25">
      <c r="A18" s="92" t="s">
        <v>123</v>
      </c>
    </row>
    <row r="19" ht="31.5">
      <c r="A19" s="93" t="s">
        <v>503</v>
      </c>
    </row>
    <row r="20" ht="15.75">
      <c r="A20" s="93"/>
    </row>
    <row r="21" ht="31.5">
      <c r="A21" s="92" t="s">
        <v>125</v>
      </c>
    </row>
    <row r="22" ht="31.5">
      <c r="A22" s="93" t="s">
        <v>504</v>
      </c>
    </row>
    <row r="23" ht="15.75">
      <c r="A23" s="93"/>
    </row>
    <row r="24" ht="31.5">
      <c r="A24" s="92" t="s">
        <v>144</v>
      </c>
    </row>
    <row r="25" ht="78.75">
      <c r="A25" s="93" t="s">
        <v>505</v>
      </c>
    </row>
    <row r="26" ht="15.75">
      <c r="A26" s="93"/>
    </row>
    <row r="27" ht="47.25">
      <c r="A27" s="92" t="s">
        <v>129</v>
      </c>
    </row>
    <row r="28" ht="94.5">
      <c r="A28" s="93" t="s">
        <v>506</v>
      </c>
    </row>
    <row r="29" ht="15.75">
      <c r="A29" s="93"/>
    </row>
    <row r="30" ht="31.5">
      <c r="A30" s="92" t="s">
        <v>131</v>
      </c>
    </row>
    <row r="31" ht="47.25">
      <c r="A31" s="93" t="s">
        <v>507</v>
      </c>
    </row>
    <row r="32" ht="15.75">
      <c r="A32" s="93"/>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1"/>
  <sheetViews>
    <sheetView zoomScalePageLayoutView="0" workbookViewId="0" topLeftCell="A22">
      <selection activeCell="B12" sqref="B12"/>
    </sheetView>
  </sheetViews>
  <sheetFormatPr defaultColWidth="9.140625" defaultRowHeight="15"/>
  <cols>
    <col min="1" max="1" width="116.7109375" style="0" customWidth="1"/>
  </cols>
  <sheetData>
    <row r="1" ht="18.75">
      <c r="A1" s="85" t="s">
        <v>114</v>
      </c>
    </row>
    <row r="2" ht="15">
      <c r="A2" s="86"/>
    </row>
    <row r="3" ht="15.75">
      <c r="A3" s="87" t="s">
        <v>115</v>
      </c>
    </row>
    <row r="4" ht="15.75">
      <c r="A4" s="88" t="s">
        <v>3</v>
      </c>
    </row>
    <row r="5" ht="15.75">
      <c r="A5" s="88"/>
    </row>
    <row r="6" ht="15.75">
      <c r="A6" s="87" t="s">
        <v>116</v>
      </c>
    </row>
    <row r="7" ht="15.75">
      <c r="A7" s="88" t="s">
        <v>117</v>
      </c>
    </row>
    <row r="8" ht="15.75">
      <c r="A8" s="88"/>
    </row>
    <row r="9" ht="15.75">
      <c r="A9" s="87" t="s">
        <v>118</v>
      </c>
    </row>
    <row r="10" ht="15.75">
      <c r="A10" s="89">
        <v>39583</v>
      </c>
    </row>
    <row r="11" ht="15.75">
      <c r="A11" s="88"/>
    </row>
    <row r="12" ht="15.75">
      <c r="A12" s="87" t="s">
        <v>119</v>
      </c>
    </row>
    <row r="13" ht="15.75">
      <c r="A13" s="88" t="s">
        <v>120</v>
      </c>
    </row>
    <row r="14" ht="15.75">
      <c r="A14" s="88"/>
    </row>
    <row r="15" ht="31.5">
      <c r="A15" s="87" t="s">
        <v>121</v>
      </c>
    </row>
    <row r="16" ht="15.75">
      <c r="A16" s="88" t="s">
        <v>122</v>
      </c>
    </row>
    <row r="17" ht="15.75">
      <c r="A17" s="88"/>
    </row>
    <row r="18" ht="31.5">
      <c r="A18" s="87" t="s">
        <v>123</v>
      </c>
    </row>
    <row r="19" ht="31.5">
      <c r="A19" s="88" t="s">
        <v>124</v>
      </c>
    </row>
    <row r="20" ht="15.75">
      <c r="A20" s="88"/>
    </row>
    <row r="21" ht="31.5">
      <c r="A21" s="87" t="s">
        <v>125</v>
      </c>
    </row>
    <row r="22" ht="63">
      <c r="A22" s="88" t="s">
        <v>126</v>
      </c>
    </row>
    <row r="23" ht="15.75">
      <c r="A23" s="88"/>
    </row>
    <row r="24" ht="47.25">
      <c r="A24" s="87" t="s">
        <v>127</v>
      </c>
    </row>
    <row r="25" ht="47.25">
      <c r="A25" s="88" t="s">
        <v>128</v>
      </c>
    </row>
    <row r="26" ht="15.75">
      <c r="A26" s="88"/>
    </row>
    <row r="27" ht="31.5">
      <c r="A27" s="87" t="s">
        <v>129</v>
      </c>
    </row>
    <row r="28" ht="47.25">
      <c r="A28" s="88" t="s">
        <v>130</v>
      </c>
    </row>
    <row r="29" ht="15.75">
      <c r="A29" s="88"/>
    </row>
    <row r="30" ht="15.75">
      <c r="A30" s="87" t="s">
        <v>131</v>
      </c>
    </row>
    <row r="31" ht="31.5">
      <c r="A31" s="88" t="s">
        <v>132</v>
      </c>
    </row>
  </sheetData>
  <sheetProtection/>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A33"/>
  <sheetViews>
    <sheetView zoomScalePageLayoutView="0" workbookViewId="0" topLeftCell="A29">
      <selection activeCell="A1" sqref="A1:A33"/>
    </sheetView>
  </sheetViews>
  <sheetFormatPr defaultColWidth="9.140625" defaultRowHeight="15"/>
  <cols>
    <col min="1" max="1" width="90.28125" style="0" customWidth="1"/>
  </cols>
  <sheetData>
    <row r="1" ht="18.75">
      <c r="A1" s="90" t="s">
        <v>114</v>
      </c>
    </row>
    <row r="2" ht="15">
      <c r="A2" s="91"/>
    </row>
    <row r="3" ht="15.75">
      <c r="A3" s="92" t="s">
        <v>422</v>
      </c>
    </row>
    <row r="4" ht="15.75">
      <c r="A4" s="93" t="s">
        <v>346</v>
      </c>
    </row>
    <row r="5" ht="15.75">
      <c r="A5" s="93" t="s">
        <v>508</v>
      </c>
    </row>
    <row r="6" ht="15.75">
      <c r="A6" s="92" t="s">
        <v>116</v>
      </c>
    </row>
    <row r="7" ht="15.75">
      <c r="A7" s="93" t="s">
        <v>289</v>
      </c>
    </row>
    <row r="8" ht="31.5">
      <c r="A8" s="93" t="s">
        <v>509</v>
      </c>
    </row>
    <row r="9" ht="15.75">
      <c r="A9" s="92" t="s">
        <v>118</v>
      </c>
    </row>
    <row r="10" ht="15.75">
      <c r="A10" s="93" t="s">
        <v>510</v>
      </c>
    </row>
    <row r="11" ht="15.75">
      <c r="A11" s="121">
        <v>39590</v>
      </c>
    </row>
    <row r="12" ht="31.5">
      <c r="A12" s="92" t="s">
        <v>119</v>
      </c>
    </row>
    <row r="13" ht="15.75">
      <c r="A13" s="93" t="s">
        <v>290</v>
      </c>
    </row>
    <row r="14" ht="94.5">
      <c r="A14" s="93" t="s">
        <v>511</v>
      </c>
    </row>
    <row r="15" ht="47.25">
      <c r="A15" s="92" t="s">
        <v>121</v>
      </c>
    </row>
    <row r="16" ht="31.5">
      <c r="A16" s="93" t="s">
        <v>187</v>
      </c>
    </row>
    <row r="17" ht="47.25">
      <c r="A17" s="93" t="s">
        <v>512</v>
      </c>
    </row>
    <row r="18" ht="47.25">
      <c r="A18" s="92" t="s">
        <v>123</v>
      </c>
    </row>
    <row r="19" ht="15.75">
      <c r="A19" s="93" t="s">
        <v>195</v>
      </c>
    </row>
    <row r="20" ht="173.25">
      <c r="A20" s="93" t="s">
        <v>513</v>
      </c>
    </row>
    <row r="21" ht="31.5">
      <c r="A21" s="92" t="s">
        <v>125</v>
      </c>
    </row>
    <row r="22" ht="31.5">
      <c r="A22" s="93" t="s">
        <v>196</v>
      </c>
    </row>
    <row r="23" ht="204.75">
      <c r="A23" s="93" t="s">
        <v>514</v>
      </c>
    </row>
    <row r="24" ht="15.75">
      <c r="A24" s="92">
        <v>8</v>
      </c>
    </row>
    <row r="25" ht="15.75">
      <c r="A25" s="93" t="s">
        <v>197</v>
      </c>
    </row>
    <row r="26" ht="31.5">
      <c r="A26" s="93" t="s">
        <v>515</v>
      </c>
    </row>
    <row r="27" ht="47.25">
      <c r="A27" s="92" t="s">
        <v>129</v>
      </c>
    </row>
    <row r="28" ht="63">
      <c r="A28" s="93" t="s">
        <v>516</v>
      </c>
    </row>
    <row r="29" ht="110.25">
      <c r="A29" s="93" t="s">
        <v>517</v>
      </c>
    </row>
    <row r="30" ht="15.75">
      <c r="A30" s="92" t="s">
        <v>131</v>
      </c>
    </row>
    <row r="31" ht="15.75">
      <c r="A31" s="93" t="s">
        <v>183</v>
      </c>
    </row>
    <row r="32" ht="94.5">
      <c r="A32" s="93" t="s">
        <v>518</v>
      </c>
    </row>
    <row r="33" ht="15.75">
      <c r="A33" s="96"/>
    </row>
  </sheetData>
  <sheetProtection/>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A32"/>
    </sheetView>
  </sheetViews>
  <sheetFormatPr defaultColWidth="9.140625" defaultRowHeight="15"/>
  <cols>
    <col min="1" max="1" width="89.8515625" style="0" customWidth="1"/>
  </cols>
  <sheetData>
    <row r="1" ht="18.75">
      <c r="A1" s="90" t="s">
        <v>114</v>
      </c>
    </row>
    <row r="2" ht="15">
      <c r="A2" s="91"/>
    </row>
    <row r="3" ht="15.75">
      <c r="A3" s="92" t="s">
        <v>115</v>
      </c>
    </row>
    <row r="4" ht="15.75">
      <c r="A4" s="93" t="s">
        <v>519</v>
      </c>
    </row>
    <row r="5" ht="15.75">
      <c r="A5" s="93"/>
    </row>
    <row r="6" ht="15.75">
      <c r="A6" s="92" t="s">
        <v>116</v>
      </c>
    </row>
    <row r="7" ht="15.75">
      <c r="A7" s="93" t="s">
        <v>520</v>
      </c>
    </row>
    <row r="8" ht="15.75">
      <c r="A8" s="93"/>
    </row>
    <row r="9" ht="15.75">
      <c r="A9" s="92" t="s">
        <v>118</v>
      </c>
    </row>
    <row r="10" ht="15.75">
      <c r="A10" s="131" t="s">
        <v>521</v>
      </c>
    </row>
    <row r="11" ht="15.75">
      <c r="A11" s="93"/>
    </row>
    <row r="12" ht="31.5">
      <c r="A12" s="92" t="s">
        <v>119</v>
      </c>
    </row>
    <row r="13" ht="47.25">
      <c r="A13" s="93" t="s">
        <v>522</v>
      </c>
    </row>
    <row r="14" ht="15.75">
      <c r="A14" s="93"/>
    </row>
    <row r="15" ht="47.25">
      <c r="A15" s="92" t="s">
        <v>121</v>
      </c>
    </row>
    <row r="16" ht="47.25">
      <c r="A16" s="93" t="s">
        <v>523</v>
      </c>
    </row>
    <row r="17" ht="15.75">
      <c r="A17" s="93"/>
    </row>
    <row r="18" ht="47.25">
      <c r="A18" s="92" t="s">
        <v>123</v>
      </c>
    </row>
    <row r="19" ht="78.75">
      <c r="A19" s="93" t="s">
        <v>524</v>
      </c>
    </row>
    <row r="20" ht="15.75">
      <c r="A20" s="93"/>
    </row>
    <row r="21" ht="31.5">
      <c r="A21" s="92" t="s">
        <v>125</v>
      </c>
    </row>
    <row r="22" ht="141.75">
      <c r="A22" s="93" t="s">
        <v>525</v>
      </c>
    </row>
    <row r="23" ht="15.75">
      <c r="A23" s="93"/>
    </row>
    <row r="24" ht="31.5">
      <c r="A24" s="92" t="s">
        <v>144</v>
      </c>
    </row>
    <row r="25" ht="63">
      <c r="A25" s="93" t="s">
        <v>526</v>
      </c>
    </row>
    <row r="26" ht="15.75">
      <c r="A26" s="93"/>
    </row>
    <row r="27" ht="47.25">
      <c r="A27" s="92" t="s">
        <v>129</v>
      </c>
    </row>
    <row r="28" ht="31.5">
      <c r="A28" s="93" t="s">
        <v>527</v>
      </c>
    </row>
    <row r="29" ht="15.75">
      <c r="A29" s="93"/>
    </row>
    <row r="30" ht="31.5">
      <c r="A30" s="92" t="s">
        <v>131</v>
      </c>
    </row>
    <row r="31" ht="63">
      <c r="A31" s="93" t="s">
        <v>528</v>
      </c>
    </row>
    <row r="32" ht="15.75">
      <c r="A32" s="93"/>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8"/>
  <sheetViews>
    <sheetView zoomScalePageLayoutView="0" workbookViewId="0" topLeftCell="A1">
      <selection activeCell="A1" sqref="A1:A38"/>
    </sheetView>
  </sheetViews>
  <sheetFormatPr defaultColWidth="9.140625" defaultRowHeight="15"/>
  <cols>
    <col min="1" max="1" width="108.140625" style="0" customWidth="1"/>
  </cols>
  <sheetData>
    <row r="1" ht="18.75">
      <c r="A1" s="90" t="s">
        <v>114</v>
      </c>
    </row>
    <row r="2" ht="15">
      <c r="A2" s="91"/>
    </row>
    <row r="3" ht="15.75">
      <c r="A3" s="92" t="s">
        <v>115</v>
      </c>
    </row>
    <row r="4" ht="15.75">
      <c r="A4" s="93" t="s">
        <v>138</v>
      </c>
    </row>
    <row r="5" ht="15.75">
      <c r="A5" s="93"/>
    </row>
    <row r="6" ht="15.75">
      <c r="A6" s="92" t="s">
        <v>116</v>
      </c>
    </row>
    <row r="7" ht="15.75">
      <c r="A7" s="93" t="s">
        <v>139</v>
      </c>
    </row>
    <row r="8" ht="15.75">
      <c r="A8" s="93"/>
    </row>
    <row r="9" ht="15.75">
      <c r="A9" s="92" t="s">
        <v>118</v>
      </c>
    </row>
    <row r="10" ht="15.75">
      <c r="A10" s="94">
        <v>39590</v>
      </c>
    </row>
    <row r="11" ht="15.75">
      <c r="A11" s="93"/>
    </row>
    <row r="12" ht="31.5">
      <c r="A12" s="92" t="s">
        <v>119</v>
      </c>
    </row>
    <row r="13" ht="63">
      <c r="A13" s="93" t="s">
        <v>140</v>
      </c>
    </row>
    <row r="14" ht="15.75">
      <c r="A14" s="93"/>
    </row>
    <row r="15" ht="31.5">
      <c r="A15" s="92" t="s">
        <v>121</v>
      </c>
    </row>
    <row r="16" ht="47.25">
      <c r="A16" s="93" t="s">
        <v>141</v>
      </c>
    </row>
    <row r="17" ht="15.75">
      <c r="A17" s="93"/>
    </row>
    <row r="18" ht="31.5">
      <c r="A18" s="92" t="s">
        <v>123</v>
      </c>
    </row>
    <row r="19" ht="173.25">
      <c r="A19" s="93" t="s">
        <v>142</v>
      </c>
    </row>
    <row r="20" ht="15.75">
      <c r="A20" s="93"/>
    </row>
    <row r="21" ht="31.5">
      <c r="A21" s="92" t="s">
        <v>125</v>
      </c>
    </row>
    <row r="22" ht="78.75">
      <c r="A22" s="93" t="s">
        <v>143</v>
      </c>
    </row>
    <row r="23" ht="15.75">
      <c r="A23" s="93"/>
    </row>
    <row r="24" ht="31.5">
      <c r="A24" s="92" t="s">
        <v>144</v>
      </c>
    </row>
    <row r="25" ht="78.75">
      <c r="A25" s="93" t="s">
        <v>145</v>
      </c>
    </row>
    <row r="26" ht="15.75">
      <c r="A26" s="93"/>
    </row>
    <row r="27" ht="31.5">
      <c r="A27" s="92" t="s">
        <v>129</v>
      </c>
    </row>
    <row r="28" ht="31.5">
      <c r="A28" s="93" t="s">
        <v>146</v>
      </c>
    </row>
    <row r="29" ht="15.75">
      <c r="A29" s="93"/>
    </row>
    <row r="30" ht="15.75">
      <c r="A30" s="92" t="s">
        <v>131</v>
      </c>
    </row>
    <row r="31" ht="31.5">
      <c r="A31" s="95" t="s">
        <v>147</v>
      </c>
    </row>
    <row r="32" ht="15.75">
      <c r="A32" s="93"/>
    </row>
    <row r="33" ht="15.75">
      <c r="A33" s="96"/>
    </row>
    <row r="34" ht="15.75">
      <c r="A34" s="97" t="s">
        <v>148</v>
      </c>
    </row>
    <row r="35" ht="45.75">
      <c r="A35" s="96" t="s">
        <v>149</v>
      </c>
    </row>
    <row r="36" ht="45.75">
      <c r="A36" s="96" t="s">
        <v>150</v>
      </c>
    </row>
    <row r="37" ht="15.75">
      <c r="A37" s="96"/>
    </row>
    <row r="38" ht="15.75">
      <c r="A38" s="96"/>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1"/>
  <sheetViews>
    <sheetView zoomScalePageLayoutView="0" workbookViewId="0" topLeftCell="A1">
      <selection activeCell="A1" sqref="A1:A31"/>
    </sheetView>
  </sheetViews>
  <sheetFormatPr defaultColWidth="9.140625" defaultRowHeight="15"/>
  <cols>
    <col min="1" max="1" width="99.8515625" style="0" customWidth="1"/>
  </cols>
  <sheetData>
    <row r="1" ht="18.75">
      <c r="A1" s="90" t="s">
        <v>114</v>
      </c>
    </row>
    <row r="2" ht="15">
      <c r="A2" s="91"/>
    </row>
    <row r="3" ht="15.75">
      <c r="A3" s="92" t="s">
        <v>115</v>
      </c>
    </row>
    <row r="4" ht="15.75">
      <c r="A4" s="93" t="s">
        <v>151</v>
      </c>
    </row>
    <row r="5" ht="15.75">
      <c r="A5" s="93"/>
    </row>
    <row r="6" ht="15.75">
      <c r="A6" s="92" t="s">
        <v>116</v>
      </c>
    </row>
    <row r="7" ht="15.75">
      <c r="A7" s="93" t="s">
        <v>152</v>
      </c>
    </row>
    <row r="8" ht="15.75">
      <c r="A8" s="93"/>
    </row>
    <row r="9" ht="15.75">
      <c r="A9" s="92" t="s">
        <v>118</v>
      </c>
    </row>
    <row r="10" ht="15.75">
      <c r="A10" s="100">
        <v>39582</v>
      </c>
    </row>
    <row r="11" ht="15.75">
      <c r="A11" s="93"/>
    </row>
    <row r="12" ht="31.5">
      <c r="A12" s="92" t="s">
        <v>119</v>
      </c>
    </row>
    <row r="13" ht="31.5">
      <c r="A13" s="93" t="s">
        <v>153</v>
      </c>
    </row>
    <row r="14" ht="31.5">
      <c r="A14" s="93" t="s">
        <v>154</v>
      </c>
    </row>
    <row r="15" ht="47.25">
      <c r="A15" s="92" t="s">
        <v>121</v>
      </c>
    </row>
    <row r="16" ht="15.75">
      <c r="A16" s="93" t="s">
        <v>155</v>
      </c>
    </row>
    <row r="17" ht="15.75">
      <c r="A17" s="93"/>
    </row>
    <row r="18" ht="31.5">
      <c r="A18" s="92" t="s">
        <v>123</v>
      </c>
    </row>
    <row r="19" ht="31.5">
      <c r="A19" s="93" t="s">
        <v>156</v>
      </c>
    </row>
    <row r="20" ht="15.75">
      <c r="A20" s="93"/>
    </row>
    <row r="21" ht="31.5">
      <c r="A21" s="92" t="s">
        <v>125</v>
      </c>
    </row>
    <row r="22" ht="31.5">
      <c r="A22" s="93" t="s">
        <v>157</v>
      </c>
    </row>
    <row r="23" ht="15.75">
      <c r="A23" s="93"/>
    </row>
    <row r="24" ht="31.5">
      <c r="A24" s="92" t="s">
        <v>144</v>
      </c>
    </row>
    <row r="25" ht="15.75">
      <c r="A25" s="93" t="s">
        <v>158</v>
      </c>
    </row>
    <row r="26" ht="15.75">
      <c r="A26" s="93"/>
    </row>
    <row r="27" ht="31.5">
      <c r="A27" s="92" t="s">
        <v>129</v>
      </c>
    </row>
    <row r="28" ht="31.5">
      <c r="A28" s="93" t="s">
        <v>159</v>
      </c>
    </row>
    <row r="29" ht="15.75">
      <c r="A29" s="93"/>
    </row>
    <row r="30" ht="15.75">
      <c r="A30" s="92" t="s">
        <v>131</v>
      </c>
    </row>
    <row r="31" ht="31.5">
      <c r="A31" s="93" t="s">
        <v>160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6"/>
  <sheetViews>
    <sheetView zoomScalePageLayoutView="0" workbookViewId="0" topLeftCell="A1">
      <selection activeCell="A1" sqref="A1:A36"/>
    </sheetView>
  </sheetViews>
  <sheetFormatPr defaultColWidth="9.140625" defaultRowHeight="15"/>
  <cols>
    <col min="1" max="1" width="134.57421875" style="0" customWidth="1"/>
  </cols>
  <sheetData>
    <row r="1" ht="18.75">
      <c r="A1" s="90" t="s">
        <v>114</v>
      </c>
    </row>
    <row r="2" ht="15">
      <c r="A2" s="91"/>
    </row>
    <row r="3" ht="15.75">
      <c r="A3" s="92" t="s">
        <v>115</v>
      </c>
    </row>
    <row r="4" ht="15.75">
      <c r="A4" s="93" t="s">
        <v>170</v>
      </c>
    </row>
    <row r="5" ht="15.75">
      <c r="A5" s="93"/>
    </row>
    <row r="6" ht="15.75">
      <c r="A6" s="92" t="s">
        <v>116</v>
      </c>
    </row>
    <row r="7" ht="15.75">
      <c r="A7" s="93" t="s">
        <v>171</v>
      </c>
    </row>
    <row r="8" ht="15.75">
      <c r="A8" s="93"/>
    </row>
    <row r="9" ht="15.75">
      <c r="A9" s="92" t="s">
        <v>118</v>
      </c>
    </row>
    <row r="10" ht="15.75">
      <c r="A10" s="93" t="s">
        <v>172</v>
      </c>
    </row>
    <row r="11" ht="15.75">
      <c r="A11" s="93"/>
    </row>
    <row r="12" ht="15.75">
      <c r="A12" s="92" t="s">
        <v>119</v>
      </c>
    </row>
    <row r="13" ht="31.5">
      <c r="A13" s="93" t="s">
        <v>173</v>
      </c>
    </row>
    <row r="14" ht="15.75">
      <c r="A14" s="93"/>
    </row>
    <row r="15" ht="31.5">
      <c r="A15" s="92" t="s">
        <v>121</v>
      </c>
    </row>
    <row r="16" ht="15.75">
      <c r="A16" s="93" t="s">
        <v>174</v>
      </c>
    </row>
    <row r="17" ht="15.75">
      <c r="A17" s="106"/>
    </row>
    <row r="18" ht="31.5">
      <c r="A18" s="92" t="s">
        <v>123</v>
      </c>
    </row>
    <row r="19" ht="15.75">
      <c r="A19" s="93" t="s">
        <v>175</v>
      </c>
    </row>
    <row r="20" ht="15.75">
      <c r="A20" s="93"/>
    </row>
    <row r="21" ht="31.5">
      <c r="A21" s="92" t="s">
        <v>125</v>
      </c>
    </row>
    <row r="22" ht="31.5">
      <c r="A22" s="93" t="s">
        <v>176</v>
      </c>
    </row>
    <row r="23" ht="15.75">
      <c r="A23" s="93"/>
    </row>
    <row r="24" ht="31.5">
      <c r="A24" s="92" t="s">
        <v>144</v>
      </c>
    </row>
    <row r="25" ht="15.75">
      <c r="A25" s="93" t="s">
        <v>177</v>
      </c>
    </row>
    <row r="26" ht="15">
      <c r="A26" s="199" t="s">
        <v>178</v>
      </c>
    </row>
    <row r="27" ht="15">
      <c r="A27" s="199" t="s">
        <v>179</v>
      </c>
    </row>
    <row r="28" ht="15">
      <c r="A28" s="199" t="s">
        <v>180</v>
      </c>
    </row>
    <row r="29" ht="15">
      <c r="A29" s="199" t="s">
        <v>181</v>
      </c>
    </row>
    <row r="30" ht="31.5">
      <c r="A30" s="92" t="s">
        <v>129</v>
      </c>
    </row>
    <row r="31" ht="47.25">
      <c r="A31" s="93" t="s">
        <v>182</v>
      </c>
    </row>
    <row r="32" ht="15.75">
      <c r="A32" s="93"/>
    </row>
    <row r="33" ht="15.75">
      <c r="A33" s="92" t="s">
        <v>131</v>
      </c>
    </row>
    <row r="34" ht="15.75">
      <c r="A34" s="93" t="s">
        <v>183</v>
      </c>
    </row>
    <row r="35" ht="47.25">
      <c r="A35" s="93" t="s">
        <v>184</v>
      </c>
    </row>
    <row r="36" ht="15.75">
      <c r="A36" s="96"/>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4"/>
  <sheetViews>
    <sheetView zoomScalePageLayoutView="0" workbookViewId="0" topLeftCell="A1">
      <selection activeCell="A1" sqref="A1:A34"/>
    </sheetView>
  </sheetViews>
  <sheetFormatPr defaultColWidth="9.140625" defaultRowHeight="15"/>
  <cols>
    <col min="1" max="1" width="122.28125" style="0" customWidth="1"/>
  </cols>
  <sheetData>
    <row r="1" ht="18.75">
      <c r="A1" s="90" t="s">
        <v>114</v>
      </c>
    </row>
    <row r="2" ht="15">
      <c r="A2" s="91"/>
    </row>
    <row r="3" ht="15.75">
      <c r="A3" s="92" t="s">
        <v>115</v>
      </c>
    </row>
    <row r="4" ht="15.75">
      <c r="A4" s="93" t="s">
        <v>185</v>
      </c>
    </row>
    <row r="5" ht="15.75">
      <c r="A5" s="93"/>
    </row>
    <row r="6" ht="15.75">
      <c r="A6" s="92" t="s">
        <v>116</v>
      </c>
    </row>
    <row r="7" ht="15.75">
      <c r="A7" s="93" t="s">
        <v>171</v>
      </c>
    </row>
    <row r="8" ht="15.75">
      <c r="A8" s="93"/>
    </row>
    <row r="9" ht="15.75">
      <c r="A9" s="92" t="s">
        <v>118</v>
      </c>
    </row>
    <row r="10" ht="15.75">
      <c r="A10" s="93" t="s">
        <v>172</v>
      </c>
    </row>
    <row r="11" ht="15.75">
      <c r="A11" s="93"/>
    </row>
    <row r="12" ht="15.75">
      <c r="A12" s="92" t="s">
        <v>119</v>
      </c>
    </row>
    <row r="13" ht="15.75">
      <c r="A13" s="93" t="s">
        <v>186</v>
      </c>
    </row>
    <row r="14" ht="15.75">
      <c r="A14" s="93"/>
    </row>
    <row r="15" ht="31.5">
      <c r="A15" s="92" t="s">
        <v>121</v>
      </c>
    </row>
    <row r="16" ht="15.75">
      <c r="A16" s="93" t="s">
        <v>187</v>
      </c>
    </row>
    <row r="17" ht="15.75">
      <c r="A17" s="93"/>
    </row>
    <row r="18" ht="31.5">
      <c r="A18" s="92" t="s">
        <v>123</v>
      </c>
    </row>
    <row r="19" ht="31.5">
      <c r="A19" s="93" t="s">
        <v>175</v>
      </c>
    </row>
    <row r="20" ht="15.75">
      <c r="A20" s="93"/>
    </row>
    <row r="21" ht="31.5">
      <c r="A21" s="92" t="s">
        <v>125</v>
      </c>
    </row>
    <row r="22" ht="31.5">
      <c r="A22" s="93" t="s">
        <v>176</v>
      </c>
    </row>
    <row r="23" ht="15.75">
      <c r="A23" s="93"/>
    </row>
    <row r="24" ht="31.5">
      <c r="A24" s="92" t="s">
        <v>144</v>
      </c>
    </row>
    <row r="25" ht="31.5">
      <c r="A25" s="93" t="s">
        <v>177</v>
      </c>
    </row>
    <row r="26" ht="31.5">
      <c r="A26" s="93" t="s">
        <v>188</v>
      </c>
    </row>
    <row r="27" ht="15.75">
      <c r="A27" s="93" t="s">
        <v>189</v>
      </c>
    </row>
    <row r="28" ht="31.5">
      <c r="A28" s="92" t="s">
        <v>129</v>
      </c>
    </row>
    <row r="29" ht="31.5">
      <c r="A29" s="93" t="s">
        <v>190</v>
      </c>
    </row>
    <row r="30" ht="15.75">
      <c r="A30" s="93"/>
    </row>
    <row r="31" ht="15.75">
      <c r="A31" s="92" t="s">
        <v>131</v>
      </c>
    </row>
    <row r="32" ht="15.75">
      <c r="A32" s="93" t="s">
        <v>183</v>
      </c>
    </row>
    <row r="33" ht="47.25">
      <c r="A33" s="93" t="s">
        <v>184</v>
      </c>
    </row>
    <row r="34" ht="15.75">
      <c r="A34" s="9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dc:creator>
  <cp:keywords/>
  <dc:description/>
  <cp:lastModifiedBy>Sarah Katherine Hickling</cp:lastModifiedBy>
  <cp:lastPrinted>2009-10-13T01:34:58Z</cp:lastPrinted>
  <dcterms:created xsi:type="dcterms:W3CDTF">2008-06-01T03:49:25Z</dcterms:created>
  <dcterms:modified xsi:type="dcterms:W3CDTF">2009-10-13T01:35:46Z</dcterms:modified>
  <cp:category/>
  <cp:version/>
  <cp:contentType/>
  <cp:contentStatus/>
</cp:coreProperties>
</file>